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Юлия\Desktop\"/>
    </mc:Choice>
  </mc:AlternateContent>
  <xr:revisionPtr revIDLastSave="0" documentId="8_{70115F8C-EDF2-4F9B-828C-9491A97E0D78}" xr6:coauthVersionLast="43" xr6:coauthVersionMax="43" xr10:uidLastSave="{00000000-0000-0000-0000-000000000000}"/>
  <bookViews>
    <workbookView xWindow="-120" yWindow="-120" windowWidth="20730" windowHeight="11760" xr2:uid="{1C379534-4A92-466F-A34D-169DB76D7B1D}"/>
  </bookViews>
  <sheets>
    <sheet name="ООО Промсети" sheetId="1" r:id="rId1"/>
  </sheets>
  <externalReferences>
    <externalReference r:id="rId2"/>
  </externalReferences>
  <definedNames>
    <definedName name="god">[1]Титульный!$F$10</definedName>
    <definedName name="region_name">[1]Титульный!$F$8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2" i="1" l="1"/>
  <c r="P42" i="1" s="1"/>
  <c r="S42" i="1" s="1"/>
  <c r="V42" i="1" s="1"/>
  <c r="Y42" i="1" s="1"/>
  <c r="P41" i="1"/>
  <c r="S41" i="1" s="1"/>
  <c r="V41" i="1" s="1"/>
  <c r="Y41" i="1" s="1"/>
  <c r="M41" i="1"/>
  <c r="L41" i="1"/>
  <c r="L39" i="1"/>
  <c r="P39" i="1" s="1"/>
  <c r="S39" i="1" s="1"/>
  <c r="V39" i="1" s="1"/>
  <c r="Y39" i="1" s="1"/>
  <c r="L37" i="1"/>
  <c r="P37" i="1" s="1"/>
  <c r="S37" i="1" s="1"/>
  <c r="V37" i="1" s="1"/>
  <c r="Y37" i="1" s="1"/>
  <c r="L36" i="1"/>
  <c r="P36" i="1" s="1"/>
  <c r="S36" i="1" s="1"/>
  <c r="V36" i="1" s="1"/>
  <c r="Y36" i="1" s="1"/>
  <c r="P34" i="1"/>
  <c r="L34" i="1"/>
  <c r="H33" i="1"/>
  <c r="E33" i="1"/>
  <c r="L27" i="1"/>
  <c r="P27" i="1" s="1"/>
  <c r="S27" i="1" s="1"/>
  <c r="V27" i="1" s="1"/>
  <c r="Y27" i="1" s="1"/>
  <c r="H27" i="1"/>
  <c r="H19" i="1" s="1"/>
  <c r="H18" i="1" s="1"/>
  <c r="L25" i="1"/>
  <c r="P25" i="1" s="1"/>
  <c r="S25" i="1" s="1"/>
  <c r="V25" i="1" s="1"/>
  <c r="Y25" i="1" s="1"/>
  <c r="P23" i="1"/>
  <c r="S23" i="1" s="1"/>
  <c r="V23" i="1" s="1"/>
  <c r="Y23" i="1" s="1"/>
  <c r="L23" i="1"/>
  <c r="L21" i="1"/>
  <c r="P21" i="1" s="1"/>
  <c r="M20" i="1"/>
  <c r="L20" i="1"/>
  <c r="H20" i="1"/>
  <c r="E20" i="1"/>
  <c r="M19" i="1"/>
  <c r="L19" i="1"/>
  <c r="E19" i="1"/>
  <c r="E18" i="1"/>
  <c r="P20" i="1" l="1"/>
  <c r="P19" i="1" s="1"/>
  <c r="P18" i="1" s="1"/>
  <c r="S21" i="1"/>
  <c r="P33" i="1"/>
  <c r="L33" i="1"/>
  <c r="L18" i="1" s="1"/>
  <c r="S34" i="1"/>
  <c r="M42" i="1"/>
  <c r="M33" i="1" s="1"/>
  <c r="M18" i="1" s="1"/>
  <c r="V34" i="1" l="1"/>
  <c r="S33" i="1"/>
  <c r="S20" i="1"/>
  <c r="S19" i="1" s="1"/>
  <c r="V21" i="1"/>
  <c r="Y34" i="1" l="1"/>
  <c r="Y33" i="1" s="1"/>
  <c r="V33" i="1"/>
  <c r="Y21" i="1"/>
  <c r="Y20" i="1" s="1"/>
  <c r="Y19" i="1" s="1"/>
  <c r="Y18" i="1" s="1"/>
  <c r="V20" i="1"/>
  <c r="V19" i="1" s="1"/>
  <c r="S18" i="1"/>
  <c r="V18" i="1" l="1"/>
</calcChain>
</file>

<file path=xl/sharedStrings.xml><?xml version="1.0" encoding="utf-8"?>
<sst xmlns="http://schemas.openxmlformats.org/spreadsheetml/2006/main" count="841" uniqueCount="150">
  <si>
    <t>Расчет долгосчроных параметров ООО "Промэнерго Сети"</t>
  </si>
  <si>
    <t>Расчет коэффициента индексации</t>
  </si>
  <si>
    <t>№ п/п</t>
  </si>
  <si>
    <t>Показатели</t>
  </si>
  <si>
    <t>Единица измерения</t>
  </si>
  <si>
    <t>2019 год (утверждено)</t>
  </si>
  <si>
    <t>утверждено в рамках долгосрочных параметров регулирования</t>
  </si>
  <si>
    <t>2020 год</t>
  </si>
  <si>
    <t>2021 год</t>
  </si>
  <si>
    <t>2022 год</t>
  </si>
  <si>
    <t>2023 год</t>
  </si>
  <si>
    <t>2024 год</t>
  </si>
  <si>
    <t>1.</t>
  </si>
  <si>
    <t>инфляция</t>
  </si>
  <si>
    <t>%</t>
  </si>
  <si>
    <t xml:space="preserve">2. </t>
  </si>
  <si>
    <t>индекс эффективности операционных расходов</t>
  </si>
  <si>
    <t>2.1.</t>
  </si>
  <si>
    <t>значение рейтинга эффективности</t>
  </si>
  <si>
    <t>3.</t>
  </si>
  <si>
    <t>количество активов</t>
  </si>
  <si>
    <t>у.е.</t>
  </si>
  <si>
    <t>4.</t>
  </si>
  <si>
    <t>индекс изменения количества активов</t>
  </si>
  <si>
    <t>5.</t>
  </si>
  <si>
    <t>коэффициент эластичности затрат по росту активов</t>
  </si>
  <si>
    <t>итого коэффициент индексации</t>
  </si>
  <si>
    <t>Показатель</t>
  </si>
  <si>
    <t>Ед. изм.</t>
  </si>
  <si>
    <t>Примечание ***</t>
  </si>
  <si>
    <t>план *</t>
  </si>
  <si>
    <t>факт **</t>
  </si>
  <si>
    <t>план года*</t>
  </si>
  <si>
    <t>необходимые средства для покрытия затрат за 2016 - 2020 годы</t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</si>
  <si>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</si>
  <si>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</si>
  <si>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</si>
  <si>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</si>
  <si>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</si>
  <si>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</si>
  <si>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</si>
  <si>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</si>
  <si>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</si>
  <si>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</si>
  <si>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</si>
  <si>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</si>
  <si>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</si>
  <si>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</si>
  <si>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</si>
  <si>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</si>
  <si>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</si>
  <si>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</si>
  <si>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</si>
  <si>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</si>
  <si>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</si>
  <si>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</si>
  <si>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</si>
  <si>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</si>
  <si>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</si>
  <si>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</si>
  <si>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</si>
  <si>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</si>
  <si>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расшифровкой)****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</si>
  <si>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</si>
  <si>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</si>
  <si>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</si>
  <si>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</si>
  <si>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</si>
  <si>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</si>
  <si>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</si>
  <si>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</si>
  <si>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</si>
  <si>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</si>
  <si>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</si>
  <si>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</si>
  <si>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</si>
  <si>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</si>
  <si>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</si>
  <si>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</si>
  <si>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</si>
  <si>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</si>
  <si>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</si>
  <si>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</si>
  <si>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</si>
  <si>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</si>
  <si>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</si>
  <si>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</si>
  <si>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</si>
  <si>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</si>
  <si>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</si>
  <si>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</si>
  <si>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</si>
  <si>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</si>
  <si>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</si>
  <si>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</si>
  <si>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</si>
  <si>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</si>
  <si>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</si>
  <si>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</si>
  <si>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</si>
  <si>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</si>
  <si>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</si>
  <si>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</si>
  <si>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</si>
  <si>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</si>
  <si>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</si>
  <si>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</si>
  <si>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</si>
  <si>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</si>
  <si>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не заключены договоры энергоснабжения</t>
  </si>
  <si>
    <t>2</t>
  </si>
  <si>
    <t>Трансформаторная мощность подстанций, всего</t>
  </si>
  <si>
    <t>МВа</t>
  </si>
  <si>
    <t>2.1</t>
  </si>
  <si>
    <t>в том числе трансформаторная мощность подстанций на i уровне напряжения СН 2</t>
  </si>
  <si>
    <t>3</t>
  </si>
  <si>
    <t>Количество условных единиц по линиям электропередач, всего</t>
  </si>
  <si>
    <t>3.1</t>
  </si>
  <si>
    <t>в том числе количество условных единиц по линиям электропередач на уровне напряжения СН 2</t>
  </si>
  <si>
    <t>3.2</t>
  </si>
  <si>
    <t>в том числе количество условных единиц по линиям электропередач на уровне напряжения НН</t>
  </si>
  <si>
    <t>4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</si>
  <si>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</si>
  <si>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</si>
  <si>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 СН 2</t>
  </si>
  <si>
    <t>5</t>
  </si>
  <si>
    <t>Длина линий электропередач, всего</t>
  </si>
  <si>
    <t>км</t>
  </si>
  <si>
    <t>5.1</t>
  </si>
  <si>
    <t>в том числе длина линий электропередач на уровне напряжения СН 2</t>
  </si>
  <si>
    <t>5.2</t>
  </si>
  <si>
    <t>в том числе длина линий электропередач на уровне напряжения НН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</si>
  <si>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</si>
  <si>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</si>
  <si>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</si>
  <si>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</si>
  <si>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</si>
  <si>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</si>
  <si>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</si>
  <si>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</si>
  <si>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Энергия на технологические цели (покупная энергия)</t>
  </si>
  <si>
    <t>ВСЕГО НВВ</t>
  </si>
  <si>
    <t>НВВ содеражание</t>
  </si>
  <si>
    <t>НВВ оплаты потерь</t>
  </si>
  <si>
    <t>НВВ всего</t>
  </si>
  <si>
    <t>ПО ээ</t>
  </si>
  <si>
    <t>По мощность</t>
  </si>
  <si>
    <t>ставка потерь</t>
  </si>
  <si>
    <t>ставка содержание</t>
  </si>
  <si>
    <t>одностака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</si>
</sst>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_р_._-;\-* #,##0.00_р_._-;_-* &quot;-&quot;??_р_._-;_-@_-"/>
    <numFmt numFmtId="165" formatCode="_-* #,##0.0_р_._-;\-* #,##0.0_р_._-;_-* &quot;-&quot;??_р_._-;_-@_-"/>
    <numFmt numFmtId="166" formatCode="0.0%"/>
    <numFmt numFmtId="167" formatCode="_-* #,##0.000_р_._-;\-* #,##0.000_р_._-;_-* &quot;-&quot;??_р_._-;_-@_-"/>
    <numFmt numFmtId="168" formatCode="0.0000"/>
    <numFmt numFmtId="169" formatCode="#,##0.000000"/>
    <numFmt numFmtId="170" formatCode="0.000000"/>
    <numFmt numFmtId="171" formatCode="#,##0.00000"/>
  </numFmts>
  <fonts count="23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ahoma"/>
      <family val="2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name val="Franklin Gothic Medium"/>
      <family val="2"/>
      <charset val="204"/>
    </font>
    <font>
      <sz val="11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.5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9"/>
      <name val="Tahoma"/>
      <family val="2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0" fontId="6" fillId="0" borderId="2" applyBorder="0">
      <alignment horizontal="center" vertical="center" wrapText="1"/>
    </xf>
    <xf numFmtId="0" fontId="9" fillId="0" borderId="0" applyBorder="0">
      <alignment horizontal="center" vertical="center" wrapText="1"/>
    </xf>
    <xf numFmtId="4" fontId="16" fillId="3" borderId="0" applyBorder="0">
      <alignment horizontal="right"/>
    </xf>
  </cellStyleXfs>
  <cellXfs count="94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3" applyFont="1" applyFill="1" applyBorder="1" applyAlignment="1" applyProtection="1">
      <alignment horizontal="center" vertical="center"/>
    </xf>
    <xf numFmtId="0" fontId="5" fillId="0" borderId="1" xfId="3" applyFont="1" applyFill="1" applyBorder="1" applyAlignment="1" applyProtection="1">
      <alignment horizontal="center" vertical="center"/>
    </xf>
    <xf numFmtId="0" fontId="7" fillId="0" borderId="1" xfId="4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0" fillId="0" borderId="1" xfId="0" applyBorder="1"/>
    <xf numFmtId="0" fontId="8" fillId="0" borderId="1" xfId="0" applyFont="1" applyBorder="1" applyAlignment="1">
      <alignment horizontal="center" vertical="center"/>
    </xf>
    <xf numFmtId="0" fontId="5" fillId="0" borderId="1" xfId="3" applyFont="1" applyFill="1" applyBorder="1" applyAlignment="1" applyProtection="1">
      <alignment horizontal="center" vertical="center"/>
    </xf>
    <xf numFmtId="49" fontId="7" fillId="0" borderId="1" xfId="5" applyNumberFormat="1" applyFont="1" applyFill="1" applyBorder="1" applyAlignment="1" applyProtection="1">
      <alignment horizontal="left" vertical="center" wrapText="1"/>
    </xf>
    <xf numFmtId="0" fontId="7" fillId="0" borderId="1" xfId="3" applyFont="1" applyFill="1" applyBorder="1" applyAlignment="1" applyProtection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 vertical="center"/>
    </xf>
    <xf numFmtId="166" fontId="5" fillId="0" borderId="1" xfId="2" applyNumberFormat="1" applyFont="1" applyFill="1" applyBorder="1" applyAlignment="1">
      <alignment horizontal="center" vertical="center"/>
    </xf>
    <xf numFmtId="0" fontId="7" fillId="0" borderId="1" xfId="3" applyFont="1" applyFill="1" applyBorder="1" applyAlignment="1" applyProtection="1">
      <alignment horizontal="left" vertical="center" wrapText="1"/>
    </xf>
    <xf numFmtId="0" fontId="11" fillId="0" borderId="1" xfId="3" applyFont="1" applyFill="1" applyBorder="1" applyAlignment="1" applyProtection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0" fontId="11" fillId="0" borderId="1" xfId="3" applyFont="1" applyFill="1" applyBorder="1" applyAlignment="1" applyProtection="1">
      <alignment horizontal="left" vertical="center" wrapText="1"/>
    </xf>
    <xf numFmtId="0" fontId="7" fillId="0" borderId="1" xfId="3" applyFont="1" applyFill="1" applyBorder="1" applyAlignment="1" applyProtection="1">
      <alignment horizontal="center" vertical="center" wrapText="1"/>
    </xf>
    <xf numFmtId="167" fontId="5" fillId="0" borderId="1" xfId="1" applyNumberFormat="1" applyFont="1" applyFill="1" applyBorder="1" applyAlignment="1">
      <alignment horizontal="center" vertical="center"/>
    </xf>
    <xf numFmtId="0" fontId="12" fillId="0" borderId="0" xfId="0" applyFont="1" applyFill="1"/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4" fontId="14" fillId="0" borderId="1" xfId="0" applyNumberFormat="1" applyFont="1" applyBorder="1" applyAlignment="1">
      <alignment horizontal="center" vertical="center"/>
    </xf>
    <xf numFmtId="168" fontId="15" fillId="2" borderId="1" xfId="0" applyNumberFormat="1" applyFont="1" applyFill="1" applyBorder="1" applyAlignment="1">
      <alignment vertical="center"/>
    </xf>
    <xf numFmtId="169" fontId="8" fillId="0" borderId="1" xfId="0" applyNumberFormat="1" applyFont="1" applyFill="1" applyBorder="1" applyAlignment="1">
      <alignment horizontal="center" vertical="center"/>
    </xf>
    <xf numFmtId="4" fontId="15" fillId="0" borderId="9" xfId="6" applyNumberFormat="1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>
      <alignment vertical="center"/>
    </xf>
    <xf numFmtId="169" fontId="17" fillId="0" borderId="1" xfId="6" applyNumberFormat="1" applyFont="1" applyFill="1" applyBorder="1" applyAlignment="1" applyProtection="1">
      <alignment horizontal="center" vertical="center"/>
    </xf>
    <xf numFmtId="2" fontId="0" fillId="0" borderId="9" xfId="0" applyNumberFormat="1" applyBorder="1" applyAlignment="1">
      <alignment vertical="center"/>
    </xf>
    <xf numFmtId="0" fontId="18" fillId="0" borderId="1" xfId="0" applyFont="1" applyFill="1" applyBorder="1" applyAlignment="1"/>
    <xf numFmtId="2" fontId="0" fillId="0" borderId="1" xfId="0" applyNumberFormat="1" applyBorder="1" applyAlignment="1">
      <alignment vertical="center"/>
    </xf>
    <xf numFmtId="0" fontId="13" fillId="0" borderId="1" xfId="0" applyFont="1" applyFill="1" applyBorder="1" applyAlignment="1">
      <alignment horizontal="center"/>
    </xf>
    <xf numFmtId="2" fontId="0" fillId="0" borderId="0" xfId="0" applyNumberFormat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9" xfId="0" applyFont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0" fillId="0" borderId="9" xfId="0" applyBorder="1"/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169" fontId="13" fillId="0" borderId="1" xfId="0" applyNumberFormat="1" applyFont="1" applyBorder="1" applyAlignment="1">
      <alignment vertical="center" wrapText="1"/>
    </xf>
    <xf numFmtId="2" fontId="13" fillId="0" borderId="9" xfId="0" applyNumberFormat="1" applyFont="1" applyBorder="1" applyAlignment="1">
      <alignment vertical="center"/>
    </xf>
    <xf numFmtId="170" fontId="13" fillId="0" borderId="1" xfId="0" applyNumberFormat="1" applyFont="1" applyBorder="1" applyAlignment="1">
      <alignment vertical="center"/>
    </xf>
    <xf numFmtId="170" fontId="13" fillId="0" borderId="1" xfId="0" applyNumberFormat="1" applyFont="1" applyFill="1" applyBorder="1" applyAlignment="1">
      <alignment vertical="center"/>
    </xf>
    <xf numFmtId="2" fontId="0" fillId="0" borderId="9" xfId="0" applyNumberFormat="1" applyBorder="1"/>
    <xf numFmtId="2" fontId="13" fillId="0" borderId="1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/>
    </xf>
    <xf numFmtId="2" fontId="0" fillId="0" borderId="3" xfId="0" applyNumberFormat="1" applyBorder="1"/>
    <xf numFmtId="2" fontId="0" fillId="0" borderId="0" xfId="0" applyNumberFormat="1"/>
    <xf numFmtId="2" fontId="0" fillId="0" borderId="1" xfId="0" applyNumberFormat="1" applyBorder="1"/>
    <xf numFmtId="2" fontId="0" fillId="0" borderId="1" xfId="0" applyNumberFormat="1" applyFill="1" applyBorder="1"/>
    <xf numFmtId="2" fontId="0" fillId="0" borderId="1" xfId="0" applyNumberFormat="1" applyFill="1" applyBorder="1" applyAlignment="1">
      <alignment horizontal="center" vertical="center"/>
    </xf>
    <xf numFmtId="0" fontId="13" fillId="5" borderId="1" xfId="0" applyFont="1" applyFill="1" applyBorder="1" applyAlignment="1">
      <alignment vertical="center"/>
    </xf>
    <xf numFmtId="0" fontId="19" fillId="0" borderId="1" xfId="0" applyFont="1" applyBorder="1" applyAlignment="1">
      <alignment vertical="center" wrapText="1"/>
    </xf>
    <xf numFmtId="0" fontId="13" fillId="0" borderId="1" xfId="0" applyNumberFormat="1" applyFont="1" applyFill="1" applyBorder="1" applyAlignment="1">
      <alignment vertical="center"/>
    </xf>
    <xf numFmtId="0" fontId="20" fillId="0" borderId="1" xfId="0" applyFont="1" applyFill="1" applyBorder="1"/>
    <xf numFmtId="0" fontId="8" fillId="0" borderId="1" xfId="0" applyFont="1" applyFill="1" applyBorder="1" applyAlignment="1">
      <alignment horizontal="left" wrapText="1"/>
    </xf>
    <xf numFmtId="0" fontId="5" fillId="0" borderId="1" xfId="3" applyFont="1" applyFill="1" applyBorder="1" applyAlignment="1" applyProtection="1">
      <alignment horizontal="center" vertical="center" wrapText="1"/>
    </xf>
    <xf numFmtId="2" fontId="8" fillId="5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1" fillId="0" borderId="1" xfId="0" applyFont="1" applyFill="1" applyBorder="1"/>
    <xf numFmtId="2" fontId="21" fillId="5" borderId="1" xfId="0" applyNumberFormat="1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/>
    </xf>
    <xf numFmtId="2" fontId="21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/>
    <xf numFmtId="2" fontId="8" fillId="5" borderId="1" xfId="0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22" fillId="0" borderId="1" xfId="0" applyFont="1" applyFill="1" applyBorder="1"/>
    <xf numFmtId="171" fontId="22" fillId="5" borderId="1" xfId="0" applyNumberFormat="1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 vertical="center"/>
    </xf>
    <xf numFmtId="171" fontId="22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vertical="center"/>
    </xf>
  </cellXfs>
  <cellStyles count="7">
    <cellStyle name="Заголовок" xfId="5" xr:uid="{48BB60A1-E325-4C6D-9B10-E62EC2336DEA}"/>
    <cellStyle name="ЗаголовокСтолбца" xfId="4" xr:uid="{5D4B8D7E-B4AD-4A3C-AB68-10F8DCD907FB}"/>
    <cellStyle name="Обычный" xfId="0" builtinId="0"/>
    <cellStyle name="Обычный 2 14 2 2" xfId="3" xr:uid="{3CE1DBF2-7AF4-4FAE-B04F-956C99DF3164}"/>
    <cellStyle name="Процентный" xfId="2" builtinId="5"/>
    <cellStyle name="Финансовый" xfId="1" builtinId="3"/>
    <cellStyle name="Формула_GRES.2007.5" xfId="6" xr:uid="{55DA1784-20EA-4B1E-B77D-CA7299A27C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222\Users\Documents%20and%20Settings\Admin\&#1056;&#1072;&#1073;&#1086;&#1095;&#1080;&#1081;%20&#1089;&#1090;&#1086;&#1083;\FORM3.1.2012.SUMMARY(v1.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Список организаций"/>
      <sheetName val="Свод"/>
      <sheetName val="Ошибки загрузки"/>
      <sheetName val="Форма 3.1(свод)"/>
      <sheetName val="Комментарии"/>
      <sheetName val="Проверка"/>
      <sheetName val="AllSheetsInThisWorkbook"/>
      <sheetName val="TEHSHEET"/>
      <sheetName val="et_union"/>
      <sheetName val="REESTR_ORG"/>
      <sheetName val="REESTR_FILTERED"/>
      <sheetName val="modfrmReestr"/>
      <sheetName val="modCommandButton"/>
      <sheetName val="modReestr"/>
      <sheetName val="modProv"/>
      <sheetName val="modLoad"/>
    </sheetNames>
    <sheetDataSet>
      <sheetData sheetId="0" refreshError="1"/>
      <sheetData sheetId="1" refreshError="1"/>
      <sheetData sheetId="2" refreshError="1">
        <row r="8">
          <cell r="F8" t="str">
            <v>Костромская область</v>
          </cell>
        </row>
        <row r="10">
          <cell r="F10">
            <v>2012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1EBCE-9EE8-4D50-A90E-3C0CD986C7DC}">
  <dimension ref="A1:Z77"/>
  <sheetViews>
    <sheetView tabSelected="1" topLeftCell="C23" zoomScaleNormal="100" workbookViewId="0">
      <selection activeCell="D68" sqref="D68:D77"/>
    </sheetView>
  </sheetViews>
  <sheetFormatPr defaultRowHeight="15" x14ac:dyDescent="0.25"/>
  <cols>
    <col min="2" max="2" width="20.7109375" customWidth="1"/>
    <col min="3" max="3" width="9.140625" style="92"/>
    <col min="4" max="4" width="18.140625" style="93" customWidth="1"/>
    <col min="5" max="5" width="16.7109375" style="92" customWidth="1"/>
    <col min="6" max="7" width="10.85546875" style="92" customWidth="1"/>
    <col min="8" max="8" width="18.42578125" style="92" customWidth="1"/>
    <col min="9" max="11" width="9.140625" style="92"/>
    <col min="12" max="12" width="16" style="92" customWidth="1"/>
    <col min="13" max="13" width="13.85546875" customWidth="1"/>
  </cols>
  <sheetData>
    <row r="1" spans="1:26" x14ac:dyDescent="0.25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</row>
    <row r="2" spans="1:26" x14ac:dyDescent="0.25">
      <c r="C2" s="2"/>
      <c r="D2" s="2"/>
      <c r="E2" s="2"/>
      <c r="F2" s="2"/>
      <c r="G2" s="2"/>
      <c r="H2" s="2"/>
      <c r="I2" s="2"/>
      <c r="J2" s="2"/>
      <c r="K2" s="2"/>
      <c r="L2" s="2"/>
    </row>
    <row r="3" spans="1:26" x14ac:dyDescent="0.25">
      <c r="C3" s="3" t="s">
        <v>1</v>
      </c>
      <c r="D3" s="3"/>
      <c r="E3" s="3"/>
      <c r="F3" s="3"/>
      <c r="G3" s="3"/>
      <c r="H3" s="3"/>
      <c r="I3" s="3"/>
      <c r="J3" s="3"/>
      <c r="K3" s="3"/>
      <c r="L3" s="3"/>
    </row>
    <row r="4" spans="1:26" ht="15" customHeight="1" x14ac:dyDescent="0.25">
      <c r="C4" s="4" t="s">
        <v>2</v>
      </c>
      <c r="D4" s="5" t="s">
        <v>3</v>
      </c>
      <c r="E4" s="5" t="s">
        <v>4</v>
      </c>
      <c r="F4" s="6" t="s">
        <v>5</v>
      </c>
      <c r="G4" s="7"/>
      <c r="H4" s="8" t="s">
        <v>6</v>
      </c>
      <c r="I4" s="9"/>
      <c r="J4" s="9"/>
      <c r="K4" s="9"/>
      <c r="L4" s="9"/>
      <c r="M4" s="9"/>
      <c r="N4" s="9"/>
      <c r="O4" s="9"/>
      <c r="P4" s="10"/>
    </row>
    <row r="5" spans="1:26" x14ac:dyDescent="0.25">
      <c r="C5" s="4"/>
      <c r="D5" s="5"/>
      <c r="E5" s="5"/>
      <c r="F5" s="6"/>
      <c r="G5" s="7"/>
      <c r="H5" s="11"/>
      <c r="I5" s="12"/>
      <c r="J5" s="12"/>
      <c r="K5" s="12"/>
      <c r="L5" s="12"/>
      <c r="M5" s="12"/>
      <c r="N5" s="12"/>
      <c r="O5" s="12"/>
      <c r="P5" s="13"/>
    </row>
    <row r="6" spans="1:26" x14ac:dyDescent="0.25">
      <c r="C6" s="4"/>
      <c r="D6" s="5"/>
      <c r="E6" s="5"/>
      <c r="F6" s="6"/>
      <c r="G6" s="7"/>
      <c r="H6" s="7" t="s">
        <v>7</v>
      </c>
      <c r="I6" s="7"/>
      <c r="J6" s="7" t="s">
        <v>8</v>
      </c>
      <c r="K6" s="7"/>
      <c r="L6" s="7" t="s">
        <v>9</v>
      </c>
      <c r="M6" s="14"/>
      <c r="N6" s="15" t="s">
        <v>10</v>
      </c>
      <c r="O6" s="15"/>
      <c r="P6" s="15" t="s">
        <v>11</v>
      </c>
    </row>
    <row r="7" spans="1:26" ht="26.25" customHeight="1" x14ac:dyDescent="0.25">
      <c r="C7" s="16" t="s">
        <v>12</v>
      </c>
      <c r="D7" s="17" t="s">
        <v>13</v>
      </c>
      <c r="E7" s="18" t="s">
        <v>14</v>
      </c>
      <c r="F7" s="19"/>
      <c r="G7" s="19"/>
      <c r="H7" s="19">
        <v>4.2000000000000003E-2</v>
      </c>
      <c r="I7" s="19"/>
      <c r="J7" s="19">
        <v>4.2000000000000003E-2</v>
      </c>
      <c r="K7" s="19"/>
      <c r="L7" s="19">
        <v>4.2000000000000003E-2</v>
      </c>
      <c r="M7" s="14"/>
      <c r="N7" s="19">
        <v>4.2000000000000003E-2</v>
      </c>
      <c r="O7" s="14"/>
      <c r="P7" s="19">
        <v>4.2000000000000003E-2</v>
      </c>
    </row>
    <row r="8" spans="1:26" ht="28.5" customHeight="1" x14ac:dyDescent="0.25">
      <c r="C8" s="16" t="s">
        <v>15</v>
      </c>
      <c r="D8" s="17" t="s">
        <v>16</v>
      </c>
      <c r="E8" s="18" t="s">
        <v>14</v>
      </c>
      <c r="F8" s="20"/>
      <c r="G8" s="20"/>
      <c r="H8" s="20">
        <v>0.01</v>
      </c>
      <c r="I8" s="20"/>
      <c r="J8" s="20">
        <v>0.01</v>
      </c>
      <c r="K8" s="20"/>
      <c r="L8" s="20">
        <v>0.01</v>
      </c>
      <c r="M8" s="14"/>
      <c r="N8" s="20">
        <v>0.01</v>
      </c>
      <c r="O8" s="14"/>
      <c r="P8" s="20">
        <v>0.01</v>
      </c>
    </row>
    <row r="9" spans="1:26" ht="23.25" customHeight="1" x14ac:dyDescent="0.25">
      <c r="C9" s="16" t="s">
        <v>17</v>
      </c>
      <c r="D9" s="17" t="s">
        <v>18</v>
      </c>
      <c r="E9" s="18"/>
      <c r="F9" s="20"/>
      <c r="G9" s="20"/>
      <c r="H9" s="20"/>
      <c r="I9" s="20"/>
      <c r="J9" s="20"/>
      <c r="K9" s="20"/>
      <c r="L9" s="20"/>
      <c r="M9" s="14"/>
      <c r="N9" s="14"/>
      <c r="O9" s="14"/>
      <c r="P9" s="14"/>
    </row>
    <row r="10" spans="1:26" ht="22.5" customHeight="1" x14ac:dyDescent="0.25">
      <c r="C10" s="16" t="s">
        <v>19</v>
      </c>
      <c r="D10" s="17" t="s">
        <v>20</v>
      </c>
      <c r="E10" s="18" t="s">
        <v>21</v>
      </c>
      <c r="F10" s="21">
        <v>396.11629999999997</v>
      </c>
      <c r="G10" s="21"/>
      <c r="H10" s="21">
        <v>396.11629999999997</v>
      </c>
      <c r="I10" s="21"/>
      <c r="J10" s="21">
        <v>396.11629999999997</v>
      </c>
      <c r="K10" s="21"/>
      <c r="L10" s="21">
        <v>396.11629999999997</v>
      </c>
      <c r="M10" s="14"/>
      <c r="N10" s="21">
        <v>396.11629999999997</v>
      </c>
      <c r="O10" s="14"/>
      <c r="P10" s="21">
        <v>396.11629999999997</v>
      </c>
    </row>
    <row r="11" spans="1:26" ht="21.75" customHeight="1" x14ac:dyDescent="0.25">
      <c r="C11" s="16" t="s">
        <v>22</v>
      </c>
      <c r="D11" s="17" t="s">
        <v>23</v>
      </c>
      <c r="E11" s="18" t="s">
        <v>14</v>
      </c>
      <c r="F11" s="22"/>
      <c r="G11" s="22"/>
      <c r="H11" s="22">
        <v>0</v>
      </c>
      <c r="I11" s="22"/>
      <c r="J11" s="22">
        <v>0</v>
      </c>
      <c r="K11" s="22"/>
      <c r="L11" s="22">
        <v>0</v>
      </c>
      <c r="M11" s="14"/>
      <c r="N11" s="22">
        <v>0</v>
      </c>
      <c r="O11" s="14"/>
      <c r="P11" s="22">
        <v>0</v>
      </c>
    </row>
    <row r="12" spans="1:26" ht="36" x14ac:dyDescent="0.25">
      <c r="C12" s="16" t="s">
        <v>24</v>
      </c>
      <c r="D12" s="23" t="s">
        <v>25</v>
      </c>
      <c r="E12" s="24"/>
      <c r="F12" s="25"/>
      <c r="G12" s="25"/>
      <c r="H12" s="25">
        <v>0.75</v>
      </c>
      <c r="I12" s="25"/>
      <c r="J12" s="25">
        <v>0.75</v>
      </c>
      <c r="K12" s="25"/>
      <c r="L12" s="25">
        <v>0.75</v>
      </c>
      <c r="M12" s="14"/>
      <c r="N12" s="25">
        <v>0.75</v>
      </c>
      <c r="O12" s="14"/>
      <c r="P12" s="25">
        <v>0.75</v>
      </c>
    </row>
    <row r="13" spans="1:26" ht="23.25" customHeight="1" x14ac:dyDescent="0.25">
      <c r="C13" s="16"/>
      <c r="D13" s="26" t="s">
        <v>26</v>
      </c>
      <c r="E13" s="27"/>
      <c r="F13" s="28"/>
      <c r="G13" s="28"/>
      <c r="H13" s="28">
        <v>1.03653</v>
      </c>
      <c r="I13" s="28"/>
      <c r="J13" s="28">
        <v>1.0296000000000001</v>
      </c>
      <c r="K13" s="28"/>
      <c r="L13" s="28">
        <v>1.0296000000000001</v>
      </c>
      <c r="M13" s="14"/>
      <c r="N13" s="14"/>
      <c r="O13" s="14"/>
      <c r="P13" s="14"/>
    </row>
    <row r="14" spans="1:26" x14ac:dyDescent="0.25">
      <c r="C14" s="29"/>
      <c r="D14" s="29"/>
      <c r="E14" s="29"/>
      <c r="F14" s="29"/>
      <c r="G14" s="29"/>
      <c r="H14" s="29"/>
      <c r="I14" s="29"/>
      <c r="J14" s="29"/>
      <c r="K14" s="29"/>
      <c r="L14" s="29"/>
    </row>
    <row r="15" spans="1:26" ht="27.75" x14ac:dyDescent="0.25">
      <c r="A15" s="30" t="s">
        <v>2</v>
      </c>
      <c r="B15" s="30" t="s">
        <v>27</v>
      </c>
      <c r="C15" s="31" t="s">
        <v>28</v>
      </c>
      <c r="D15" s="32">
        <v>2018</v>
      </c>
      <c r="E15" s="33"/>
      <c r="F15" s="31" t="s">
        <v>29</v>
      </c>
      <c r="G15" s="31" t="s">
        <v>28</v>
      </c>
      <c r="H15" s="32">
        <v>2019</v>
      </c>
      <c r="I15" s="33"/>
      <c r="J15" s="31" t="s">
        <v>29</v>
      </c>
      <c r="K15" s="31" t="s">
        <v>28</v>
      </c>
      <c r="L15" s="32">
        <v>2020</v>
      </c>
      <c r="M15" s="33"/>
      <c r="N15" s="31" t="s">
        <v>29</v>
      </c>
      <c r="O15" s="31" t="s">
        <v>28</v>
      </c>
      <c r="P15" s="32">
        <v>2021</v>
      </c>
      <c r="Q15" s="33"/>
      <c r="R15" s="31" t="s">
        <v>28</v>
      </c>
      <c r="S15" s="32">
        <v>2022</v>
      </c>
      <c r="T15" s="33"/>
      <c r="U15" s="31" t="s">
        <v>28</v>
      </c>
      <c r="V15" s="32">
        <v>2023</v>
      </c>
      <c r="W15" s="33"/>
      <c r="X15" s="31" t="s">
        <v>28</v>
      </c>
      <c r="Y15" s="32">
        <v>2024</v>
      </c>
      <c r="Z15" s="33"/>
    </row>
    <row r="16" spans="1:26" ht="24.75" customHeight="1" x14ac:dyDescent="0.25">
      <c r="A16" s="30"/>
      <c r="B16" s="30"/>
      <c r="C16" s="34"/>
      <c r="D16" s="34" t="s">
        <v>30</v>
      </c>
      <c r="E16" s="34" t="s">
        <v>31</v>
      </c>
      <c r="F16" s="31"/>
      <c r="G16" s="34"/>
      <c r="H16" s="34" t="s">
        <v>30</v>
      </c>
      <c r="I16" s="34" t="s">
        <v>31</v>
      </c>
      <c r="J16" s="31"/>
      <c r="K16" s="34"/>
      <c r="L16" s="34" t="s">
        <v>32</v>
      </c>
      <c r="M16" s="31" t="s">
        <v>33</v>
      </c>
      <c r="N16" s="31"/>
      <c r="O16" s="34"/>
      <c r="P16" s="34" t="s">
        <v>30</v>
      </c>
      <c r="Q16" s="34" t="s">
        <v>31</v>
      </c>
      <c r="R16" s="34"/>
      <c r="S16" s="34" t="s">
        <v>30</v>
      </c>
      <c r="T16" s="34" t="s">
        <v>31</v>
      </c>
      <c r="U16" s="34"/>
      <c r="V16" s="34" t="s">
        <v>30</v>
      </c>
      <c r="W16" s="34" t="s">
        <v>31</v>
      </c>
      <c r="X16" s="34"/>
      <c r="Y16" s="34" t="s">
        <v>30</v>
      </c>
      <c r="Z16" s="34" t="s">
        <v>31</v>
      </c>
    </row>
    <row r="17" spans="1:26" x14ac:dyDescent="0.25">
      <c r="A17" s="35" t="s">
        <v>34</v>
      </c>
      <c r="B17" s="36" t="s">
        <v>35</v>
      </c>
      <c r="C17" s="34" t="s">
        <v>36</v>
      </c>
      <c r="D17" s="34" t="s">
        <v>36</v>
      </c>
      <c r="E17" s="34" t="s">
        <v>36</v>
      </c>
      <c r="F17" s="31" t="s">
        <v>36</v>
      </c>
      <c r="G17" s="34" t="s">
        <v>36</v>
      </c>
      <c r="H17" s="34" t="s">
        <v>36</v>
      </c>
      <c r="I17" s="34" t="s">
        <v>36</v>
      </c>
      <c r="J17" s="31" t="s">
        <v>36</v>
      </c>
      <c r="K17" s="34" t="s">
        <v>36</v>
      </c>
      <c r="L17" s="34" t="s">
        <v>36</v>
      </c>
      <c r="M17" s="34" t="s">
        <v>36</v>
      </c>
      <c r="N17" s="31" t="s">
        <v>36</v>
      </c>
      <c r="O17" s="34" t="s">
        <v>36</v>
      </c>
      <c r="P17" s="34" t="s">
        <v>36</v>
      </c>
      <c r="Q17" s="34" t="s">
        <v>36</v>
      </c>
      <c r="R17" s="34" t="s">
        <v>36</v>
      </c>
      <c r="S17" s="34" t="s">
        <v>36</v>
      </c>
      <c r="T17" s="34" t="s">
        <v>36</v>
      </c>
      <c r="U17" s="34" t="s">
        <v>36</v>
      </c>
      <c r="V17" s="34" t="s">
        <v>36</v>
      </c>
      <c r="W17" s="34" t="s">
        <v>36</v>
      </c>
      <c r="X17" s="34" t="s">
        <v>36</v>
      </c>
      <c r="Y17" s="34" t="s">
        <v>36</v>
      </c>
      <c r="Z17" s="34" t="s">
        <v>36</v>
      </c>
    </row>
    <row r="18" spans="1:26" ht="40.5" x14ac:dyDescent="0.25">
      <c r="A18" s="35" t="s">
        <v>37</v>
      </c>
      <c r="B18" s="36" t="s">
        <v>38</v>
      </c>
      <c r="C18" s="37" t="s">
        <v>39</v>
      </c>
      <c r="D18" s="38">
        <v>6657.49</v>
      </c>
      <c r="E18" s="39">
        <f>E19+E33</f>
        <v>11320.43003</v>
      </c>
      <c r="F18" s="36"/>
      <c r="G18" s="37" t="s">
        <v>39</v>
      </c>
      <c r="H18" s="40">
        <f>H19+H33</f>
        <v>15098.296710000001</v>
      </c>
      <c r="I18" s="34" t="s">
        <v>36</v>
      </c>
      <c r="J18" s="36"/>
      <c r="K18" s="37" t="s">
        <v>39</v>
      </c>
      <c r="L18" s="40">
        <f>L19+L33</f>
        <v>15732.425351820004</v>
      </c>
      <c r="M18" s="40">
        <f>M19+M33</f>
        <v>50035.259379999996</v>
      </c>
      <c r="N18" s="36"/>
      <c r="O18" s="37" t="s">
        <v>39</v>
      </c>
      <c r="P18" s="40">
        <f>P19+P33</f>
        <v>16393.187216596441</v>
      </c>
      <c r="Q18" s="34" t="s">
        <v>36</v>
      </c>
      <c r="R18" s="37" t="s">
        <v>39</v>
      </c>
      <c r="S18" s="40">
        <f>S19+S33</f>
        <v>17081.701079693492</v>
      </c>
      <c r="T18" s="34" t="s">
        <v>36</v>
      </c>
      <c r="U18" s="37" t="s">
        <v>39</v>
      </c>
      <c r="V18" s="40">
        <f>V19+V33</f>
        <v>17799.132525040615</v>
      </c>
      <c r="W18" s="34" t="s">
        <v>36</v>
      </c>
      <c r="X18" s="37" t="s">
        <v>39</v>
      </c>
      <c r="Y18" s="40">
        <f>Y19+Y33</f>
        <v>18546.696091092326</v>
      </c>
      <c r="Z18" s="34" t="s">
        <v>36</v>
      </c>
    </row>
    <row r="19" spans="1:26" ht="27" x14ac:dyDescent="0.25">
      <c r="A19" s="35" t="s">
        <v>40</v>
      </c>
      <c r="B19" s="36" t="s">
        <v>41</v>
      </c>
      <c r="C19" s="37" t="s">
        <v>39</v>
      </c>
      <c r="D19" s="41">
        <v>2273.4499999999998</v>
      </c>
      <c r="E19" s="42">
        <f>E20+E25+E27+E23</f>
        <v>7297.3654999999999</v>
      </c>
      <c r="F19" s="36"/>
      <c r="G19" s="37" t="s">
        <v>39</v>
      </c>
      <c r="H19" s="43">
        <f>H20+H23+H25+H27</f>
        <v>10483.4365</v>
      </c>
      <c r="I19" s="34" t="s">
        <v>36</v>
      </c>
      <c r="J19" s="36"/>
      <c r="K19" s="37" t="s">
        <v>39</v>
      </c>
      <c r="L19" s="43">
        <f>L20+L23+L25+L27</f>
        <v>10923.741013000003</v>
      </c>
      <c r="M19" s="43">
        <f>M20+M23+M25+M27</f>
        <v>35289.81</v>
      </c>
      <c r="N19" s="36"/>
      <c r="O19" s="37" t="s">
        <v>39</v>
      </c>
      <c r="P19" s="43">
        <f>P20+P23+P25+P27</f>
        <v>11382.538135546001</v>
      </c>
      <c r="Q19" s="34" t="s">
        <v>36</v>
      </c>
      <c r="R19" s="37" t="s">
        <v>39</v>
      </c>
      <c r="S19" s="43">
        <f>S20+S23+S25+S27</f>
        <v>11860.604737238933</v>
      </c>
      <c r="T19" s="34" t="s">
        <v>36</v>
      </c>
      <c r="U19" s="37" t="s">
        <v>39</v>
      </c>
      <c r="V19" s="43">
        <f>V20+V23+V25+V27</f>
        <v>12358.750136202967</v>
      </c>
      <c r="W19" s="34" t="s">
        <v>36</v>
      </c>
      <c r="X19" s="37" t="s">
        <v>39</v>
      </c>
      <c r="Y19" s="43">
        <f>Y20+Y23+Y25+Y27</f>
        <v>12877.817641923493</v>
      </c>
      <c r="Z19" s="34" t="s">
        <v>36</v>
      </c>
    </row>
    <row r="20" spans="1:26" ht="27" x14ac:dyDescent="0.25">
      <c r="A20" s="35" t="s">
        <v>42</v>
      </c>
      <c r="B20" s="36" t="s">
        <v>43</v>
      </c>
      <c r="C20" s="37" t="s">
        <v>39</v>
      </c>
      <c r="D20" s="44">
        <v>183.04</v>
      </c>
      <c r="E20" s="45">
        <f>E21</f>
        <v>285.14999999999998</v>
      </c>
      <c r="F20" s="36"/>
      <c r="G20" s="37" t="s">
        <v>39</v>
      </c>
      <c r="H20" s="46">
        <f>H21</f>
        <v>138.16</v>
      </c>
      <c r="I20" s="34" t="s">
        <v>36</v>
      </c>
      <c r="J20" s="36"/>
      <c r="K20" s="37" t="s">
        <v>39</v>
      </c>
      <c r="L20" s="46">
        <f>L21</f>
        <v>143.96271999999999</v>
      </c>
      <c r="M20" s="47">
        <f>M21</f>
        <v>409.86</v>
      </c>
      <c r="N20" s="36"/>
      <c r="O20" s="37" t="s">
        <v>39</v>
      </c>
      <c r="P20" s="46">
        <f>P21</f>
        <v>150.00915423999999</v>
      </c>
      <c r="Q20" s="34" t="s">
        <v>36</v>
      </c>
      <c r="R20" s="37" t="s">
        <v>39</v>
      </c>
      <c r="S20" s="46">
        <f>S21</f>
        <v>156.30953871807998</v>
      </c>
      <c r="T20" s="34" t="s">
        <v>36</v>
      </c>
      <c r="U20" s="37" t="s">
        <v>39</v>
      </c>
      <c r="V20" s="46">
        <f>V21</f>
        <v>162.87453934423934</v>
      </c>
      <c r="W20" s="34" t="s">
        <v>36</v>
      </c>
      <c r="X20" s="37" t="s">
        <v>39</v>
      </c>
      <c r="Y20" s="46">
        <f>Y21</f>
        <v>169.7152699966974</v>
      </c>
      <c r="Z20" s="34" t="s">
        <v>36</v>
      </c>
    </row>
    <row r="21" spans="1:26" ht="54" x14ac:dyDescent="0.25">
      <c r="A21" s="35" t="s">
        <v>44</v>
      </c>
      <c r="B21" s="36" t="s">
        <v>45</v>
      </c>
      <c r="C21" s="37" t="s">
        <v>39</v>
      </c>
      <c r="D21" s="44">
        <v>183.04</v>
      </c>
      <c r="E21" s="42">
        <v>285.14999999999998</v>
      </c>
      <c r="F21" s="36"/>
      <c r="G21" s="37" t="s">
        <v>39</v>
      </c>
      <c r="H21" s="48">
        <v>138.16</v>
      </c>
      <c r="I21" s="34" t="s">
        <v>36</v>
      </c>
      <c r="J21" s="36"/>
      <c r="K21" s="37" t="s">
        <v>39</v>
      </c>
      <c r="L21" s="48">
        <f>138.16*104.2%</f>
        <v>143.96271999999999</v>
      </c>
      <c r="M21" s="49">
        <v>409.86</v>
      </c>
      <c r="N21" s="36"/>
      <c r="O21" s="37" t="s">
        <v>39</v>
      </c>
      <c r="P21" s="48">
        <f>L21*104.2%</f>
        <v>150.00915423999999</v>
      </c>
      <c r="Q21" s="34" t="s">
        <v>36</v>
      </c>
      <c r="R21" s="37" t="s">
        <v>39</v>
      </c>
      <c r="S21" s="48">
        <f>P21*104.2%</f>
        <v>156.30953871807998</v>
      </c>
      <c r="T21" s="34" t="s">
        <v>36</v>
      </c>
      <c r="U21" s="37" t="s">
        <v>39</v>
      </c>
      <c r="V21" s="48">
        <f>S21*104.2%</f>
        <v>162.87453934423934</v>
      </c>
      <c r="W21" s="34" t="s">
        <v>36</v>
      </c>
      <c r="X21" s="37" t="s">
        <v>39</v>
      </c>
      <c r="Y21" s="48">
        <f>V21*104.2%</f>
        <v>169.7152699966974</v>
      </c>
      <c r="Z21" s="34" t="s">
        <v>36</v>
      </c>
    </row>
    <row r="22" spans="1:26" x14ac:dyDescent="0.25">
      <c r="A22" s="35" t="s">
        <v>46</v>
      </c>
      <c r="B22" s="36" t="s">
        <v>47</v>
      </c>
      <c r="C22" s="37" t="s">
        <v>39</v>
      </c>
      <c r="D22" s="50"/>
      <c r="E22" s="45"/>
      <c r="F22" s="36"/>
      <c r="G22" s="37" t="s">
        <v>39</v>
      </c>
      <c r="H22" s="37"/>
      <c r="I22" s="34" t="s">
        <v>36</v>
      </c>
      <c r="J22" s="36"/>
      <c r="K22" s="37" t="s">
        <v>39</v>
      </c>
      <c r="L22" s="37"/>
      <c r="M22" s="47"/>
      <c r="N22" s="36"/>
      <c r="O22" s="37" t="s">
        <v>39</v>
      </c>
      <c r="P22" s="37"/>
      <c r="Q22" s="34" t="s">
        <v>36</v>
      </c>
      <c r="R22" s="37" t="s">
        <v>39</v>
      </c>
      <c r="S22" s="37"/>
      <c r="T22" s="34" t="s">
        <v>36</v>
      </c>
      <c r="U22" s="37" t="s">
        <v>39</v>
      </c>
      <c r="V22" s="37"/>
      <c r="W22" s="34" t="s">
        <v>36</v>
      </c>
      <c r="X22" s="37" t="s">
        <v>39</v>
      </c>
      <c r="Y22" s="37"/>
      <c r="Z22" s="34" t="s">
        <v>36</v>
      </c>
    </row>
    <row r="23" spans="1:26" ht="121.5" x14ac:dyDescent="0.25">
      <c r="A23" s="35" t="s">
        <v>48</v>
      </c>
      <c r="B23" s="36" t="s">
        <v>49</v>
      </c>
      <c r="C23" s="37" t="s">
        <v>39</v>
      </c>
      <c r="D23" s="50"/>
      <c r="E23" s="51">
        <v>3978.27</v>
      </c>
      <c r="F23" s="36"/>
      <c r="G23" s="37" t="s">
        <v>39</v>
      </c>
      <c r="H23" s="37">
        <v>6609.2001</v>
      </c>
      <c r="I23" s="34" t="s">
        <v>36</v>
      </c>
      <c r="J23" s="36"/>
      <c r="K23" s="37" t="s">
        <v>39</v>
      </c>
      <c r="L23" s="37">
        <f>6609.2001*104.2%</f>
        <v>6886.7865042000003</v>
      </c>
      <c r="M23" s="49">
        <v>24015.29</v>
      </c>
      <c r="N23" s="36"/>
      <c r="O23" s="37" t="s">
        <v>39</v>
      </c>
      <c r="P23" s="37">
        <f>L23*104.2%</f>
        <v>7176.0315373764006</v>
      </c>
      <c r="Q23" s="34" t="s">
        <v>36</v>
      </c>
      <c r="R23" s="37" t="s">
        <v>39</v>
      </c>
      <c r="S23" s="37">
        <f>P23*104.2%</f>
        <v>7477.4248619462096</v>
      </c>
      <c r="T23" s="34" t="s">
        <v>36</v>
      </c>
      <c r="U23" s="37" t="s">
        <v>39</v>
      </c>
      <c r="V23" s="37">
        <f>S23*104.2%</f>
        <v>7791.4767061479506</v>
      </c>
      <c r="W23" s="34" t="s">
        <v>36</v>
      </c>
      <c r="X23" s="37" t="s">
        <v>39</v>
      </c>
      <c r="Y23" s="37">
        <f>V23*104.2%</f>
        <v>8118.7187278061647</v>
      </c>
      <c r="Z23" s="34" t="s">
        <v>36</v>
      </c>
    </row>
    <row r="24" spans="1:26" x14ac:dyDescent="0.25">
      <c r="A24" s="35" t="s">
        <v>50</v>
      </c>
      <c r="B24" s="36" t="s">
        <v>51</v>
      </c>
      <c r="C24" s="37" t="s">
        <v>39</v>
      </c>
      <c r="D24" s="50"/>
      <c r="E24" s="45"/>
      <c r="F24" s="36"/>
      <c r="G24" s="37" t="s">
        <v>39</v>
      </c>
      <c r="H24" s="37"/>
      <c r="I24" s="34" t="s">
        <v>36</v>
      </c>
      <c r="J24" s="36"/>
      <c r="K24" s="37" t="s">
        <v>39</v>
      </c>
      <c r="L24" s="37"/>
      <c r="M24" s="47">
        <v>2920.08</v>
      </c>
      <c r="N24" s="36"/>
      <c r="O24" s="37" t="s">
        <v>39</v>
      </c>
      <c r="P24" s="37"/>
      <c r="Q24" s="34" t="s">
        <v>36</v>
      </c>
      <c r="R24" s="37" t="s">
        <v>39</v>
      </c>
      <c r="S24" s="37"/>
      <c r="T24" s="34" t="s">
        <v>36</v>
      </c>
      <c r="U24" s="37" t="s">
        <v>39</v>
      </c>
      <c r="V24" s="37"/>
      <c r="W24" s="34" t="s">
        <v>36</v>
      </c>
      <c r="X24" s="37" t="s">
        <v>39</v>
      </c>
      <c r="Y24" s="37"/>
      <c r="Z24" s="34" t="s">
        <v>36</v>
      </c>
    </row>
    <row r="25" spans="1:26" x14ac:dyDescent="0.25">
      <c r="A25" s="35" t="s">
        <v>52</v>
      </c>
      <c r="B25" s="36" t="s">
        <v>53</v>
      </c>
      <c r="C25" s="37" t="s">
        <v>39</v>
      </c>
      <c r="D25" s="52">
        <v>1949.95</v>
      </c>
      <c r="E25" s="45">
        <v>2793.6554999999998</v>
      </c>
      <c r="F25" s="36"/>
      <c r="G25" s="37" t="s">
        <v>39</v>
      </c>
      <c r="H25" s="53">
        <v>2702.5664000000002</v>
      </c>
      <c r="I25" s="34" t="s">
        <v>36</v>
      </c>
      <c r="J25" s="36"/>
      <c r="K25" s="37" t="s">
        <v>39</v>
      </c>
      <c r="L25" s="53">
        <f>2702.5664*104.2%</f>
        <v>2816.0741888000002</v>
      </c>
      <c r="M25" s="54">
        <v>5518.64</v>
      </c>
      <c r="N25" s="36"/>
      <c r="O25" s="37" t="s">
        <v>39</v>
      </c>
      <c r="P25" s="53">
        <f>L25*104.2%</f>
        <v>2934.3493047296001</v>
      </c>
      <c r="Q25" s="34" t="s">
        <v>36</v>
      </c>
      <c r="R25" s="37" t="s">
        <v>39</v>
      </c>
      <c r="S25" s="53">
        <f>P25*104.2%</f>
        <v>3057.5919755282434</v>
      </c>
      <c r="T25" s="34" t="s">
        <v>36</v>
      </c>
      <c r="U25" s="37" t="s">
        <v>39</v>
      </c>
      <c r="V25" s="53">
        <f>S25*104.2%</f>
        <v>3186.0108385004296</v>
      </c>
      <c r="W25" s="34" t="s">
        <v>36</v>
      </c>
      <c r="X25" s="37" t="s">
        <v>39</v>
      </c>
      <c r="Y25" s="53">
        <f>V25*104.2%</f>
        <v>3319.8232937174475</v>
      </c>
      <c r="Z25" s="34" t="s">
        <v>36</v>
      </c>
    </row>
    <row r="26" spans="1:26" x14ac:dyDescent="0.25">
      <c r="A26" s="35" t="s">
        <v>54</v>
      </c>
      <c r="B26" s="36" t="s">
        <v>51</v>
      </c>
      <c r="C26" s="37" t="s">
        <v>39</v>
      </c>
      <c r="D26" s="50"/>
      <c r="E26" s="45">
        <v>0</v>
      </c>
      <c r="F26" s="36"/>
      <c r="G26" s="37" t="s">
        <v>39</v>
      </c>
      <c r="H26" s="37"/>
      <c r="I26" s="34" t="s">
        <v>36</v>
      </c>
      <c r="J26" s="36"/>
      <c r="K26" s="37" t="s">
        <v>39</v>
      </c>
      <c r="L26" s="37"/>
      <c r="M26" s="47" t="s">
        <v>36</v>
      </c>
      <c r="N26" s="36"/>
      <c r="O26" s="37" t="s">
        <v>39</v>
      </c>
      <c r="P26" s="37"/>
      <c r="Q26" s="34" t="s">
        <v>36</v>
      </c>
      <c r="R26" s="37" t="s">
        <v>39</v>
      </c>
      <c r="S26" s="37"/>
      <c r="T26" s="34" t="s">
        <v>36</v>
      </c>
      <c r="U26" s="37" t="s">
        <v>39</v>
      </c>
      <c r="V26" s="37"/>
      <c r="W26" s="34" t="s">
        <v>36</v>
      </c>
      <c r="X26" s="37" t="s">
        <v>39</v>
      </c>
      <c r="Y26" s="37"/>
      <c r="Z26" s="34" t="s">
        <v>36</v>
      </c>
    </row>
    <row r="27" spans="1:26" ht="54" x14ac:dyDescent="0.25">
      <c r="A27" s="35" t="s">
        <v>55</v>
      </c>
      <c r="B27" s="36" t="s">
        <v>56</v>
      </c>
      <c r="C27" s="37" t="s">
        <v>39</v>
      </c>
      <c r="D27" s="55">
        <v>140.46133449999999</v>
      </c>
      <c r="E27" s="51">
        <v>240.29</v>
      </c>
      <c r="F27" s="36"/>
      <c r="G27" s="37" t="s">
        <v>39</v>
      </c>
      <c r="H27" s="48">
        <f>1037.8-4.29</f>
        <v>1033.51</v>
      </c>
      <c r="I27" s="34" t="s">
        <v>36</v>
      </c>
      <c r="J27" s="36"/>
      <c r="K27" s="37" t="s">
        <v>39</v>
      </c>
      <c r="L27" s="48">
        <f>1037.8*104.2%-4.47</f>
        <v>1076.9176</v>
      </c>
      <c r="M27" s="49">
        <v>5346.02</v>
      </c>
      <c r="N27" s="56"/>
      <c r="O27" s="37" t="s">
        <v>39</v>
      </c>
      <c r="P27" s="48">
        <f>L27*104.2%</f>
        <v>1122.1481392000001</v>
      </c>
      <c r="Q27" s="34" t="s">
        <v>36</v>
      </c>
      <c r="R27" s="37" t="s">
        <v>39</v>
      </c>
      <c r="S27" s="48">
        <f>P27*104.2%</f>
        <v>1169.2783610464001</v>
      </c>
      <c r="T27" s="34" t="s">
        <v>36</v>
      </c>
      <c r="U27" s="37" t="s">
        <v>39</v>
      </c>
      <c r="V27" s="48">
        <f>S27*104.2%</f>
        <v>1218.3880522103489</v>
      </c>
      <c r="W27" s="34" t="s">
        <v>36</v>
      </c>
      <c r="X27" s="37" t="s">
        <v>39</v>
      </c>
      <c r="Y27" s="48">
        <f>V27*104.2%</f>
        <v>1269.5603504031835</v>
      </c>
      <c r="Z27" s="34" t="s">
        <v>36</v>
      </c>
    </row>
    <row r="28" spans="1:26" ht="54" x14ac:dyDescent="0.25">
      <c r="A28" s="35" t="s">
        <v>57</v>
      </c>
      <c r="B28" s="36" t="s">
        <v>58</v>
      </c>
      <c r="C28" s="37" t="s">
        <v>39</v>
      </c>
      <c r="D28" s="50">
        <v>0</v>
      </c>
      <c r="E28" s="45">
        <v>0</v>
      </c>
      <c r="F28" s="36"/>
      <c r="G28" s="37" t="s">
        <v>39</v>
      </c>
      <c r="H28" s="37"/>
      <c r="I28" s="34" t="s">
        <v>36</v>
      </c>
      <c r="J28" s="36"/>
      <c r="K28" s="37" t="s">
        <v>39</v>
      </c>
      <c r="L28" s="37"/>
      <c r="M28" s="47" t="s">
        <v>36</v>
      </c>
      <c r="N28" s="36"/>
      <c r="O28" s="37" t="s">
        <v>39</v>
      </c>
      <c r="P28" s="37"/>
      <c r="Q28" s="34" t="s">
        <v>36</v>
      </c>
      <c r="R28" s="37" t="s">
        <v>39</v>
      </c>
      <c r="S28" s="37"/>
      <c r="T28" s="34" t="s">
        <v>36</v>
      </c>
      <c r="U28" s="37" t="s">
        <v>39</v>
      </c>
      <c r="V28" s="37"/>
      <c r="W28" s="34" t="s">
        <v>36</v>
      </c>
      <c r="X28" s="37" t="s">
        <v>39</v>
      </c>
      <c r="Y28" s="37"/>
      <c r="Z28" s="34" t="s">
        <v>36</v>
      </c>
    </row>
    <row r="29" spans="1:26" ht="27" x14ac:dyDescent="0.25">
      <c r="A29" s="35" t="s">
        <v>59</v>
      </c>
      <c r="B29" s="36" t="s">
        <v>60</v>
      </c>
      <c r="C29" s="37" t="s">
        <v>39</v>
      </c>
      <c r="D29" s="50">
        <v>0</v>
      </c>
      <c r="E29" s="45">
        <v>0</v>
      </c>
      <c r="F29" s="36"/>
      <c r="G29" s="37" t="s">
        <v>39</v>
      </c>
      <c r="H29" s="37"/>
      <c r="I29" s="34" t="s">
        <v>36</v>
      </c>
      <c r="J29" s="36"/>
      <c r="K29" s="37" t="s">
        <v>39</v>
      </c>
      <c r="L29" s="37"/>
      <c r="M29" s="47" t="s">
        <v>36</v>
      </c>
      <c r="N29" s="36"/>
      <c r="O29" s="37" t="s">
        <v>39</v>
      </c>
      <c r="P29" s="37"/>
      <c r="Q29" s="34" t="s">
        <v>36</v>
      </c>
      <c r="R29" s="37" t="s">
        <v>39</v>
      </c>
      <c r="S29" s="37"/>
      <c r="T29" s="34" t="s">
        <v>36</v>
      </c>
      <c r="U29" s="37" t="s">
        <v>39</v>
      </c>
      <c r="V29" s="37"/>
      <c r="W29" s="34" t="s">
        <v>36</v>
      </c>
      <c r="X29" s="37" t="s">
        <v>39</v>
      </c>
      <c r="Y29" s="37"/>
      <c r="Z29" s="34" t="s">
        <v>36</v>
      </c>
    </row>
    <row r="30" spans="1:26" ht="40.5" x14ac:dyDescent="0.25">
      <c r="A30" s="35" t="s">
        <v>61</v>
      </c>
      <c r="B30" s="36" t="s">
        <v>62</v>
      </c>
      <c r="C30" s="37" t="s">
        <v>39</v>
      </c>
      <c r="D30" s="50">
        <v>0</v>
      </c>
      <c r="E30" s="45">
        <v>0</v>
      </c>
      <c r="F30" s="36"/>
      <c r="G30" s="37" t="s">
        <v>39</v>
      </c>
      <c r="H30" s="37"/>
      <c r="I30" s="34" t="s">
        <v>36</v>
      </c>
      <c r="J30" s="36"/>
      <c r="K30" s="37" t="s">
        <v>39</v>
      </c>
      <c r="L30" s="37"/>
      <c r="M30" s="47" t="s">
        <v>36</v>
      </c>
      <c r="N30" s="36"/>
      <c r="O30" s="37" t="s">
        <v>39</v>
      </c>
      <c r="P30" s="37"/>
      <c r="Q30" s="34" t="s">
        <v>36</v>
      </c>
      <c r="R30" s="37" t="s">
        <v>39</v>
      </c>
      <c r="S30" s="37"/>
      <c r="T30" s="34" t="s">
        <v>36</v>
      </c>
      <c r="U30" s="37" t="s">
        <v>39</v>
      </c>
      <c r="V30" s="37"/>
      <c r="W30" s="34" t="s">
        <v>36</v>
      </c>
      <c r="X30" s="37" t="s">
        <v>39</v>
      </c>
      <c r="Y30" s="37"/>
      <c r="Z30" s="34" t="s">
        <v>36</v>
      </c>
    </row>
    <row r="31" spans="1:26" ht="94.5" x14ac:dyDescent="0.25">
      <c r="A31" s="35" t="s">
        <v>63</v>
      </c>
      <c r="B31" s="36" t="s">
        <v>64</v>
      </c>
      <c r="C31" s="37" t="s">
        <v>39</v>
      </c>
      <c r="D31" s="50">
        <v>0</v>
      </c>
      <c r="E31" s="45">
        <v>0</v>
      </c>
      <c r="F31" s="36"/>
      <c r="G31" s="37" t="s">
        <v>39</v>
      </c>
      <c r="H31" s="37"/>
      <c r="I31" s="34" t="s">
        <v>36</v>
      </c>
      <c r="J31" s="36"/>
      <c r="K31" s="37" t="s">
        <v>39</v>
      </c>
      <c r="L31" s="37"/>
      <c r="M31" s="47" t="s">
        <v>36</v>
      </c>
      <c r="N31" s="36"/>
      <c r="O31" s="37" t="s">
        <v>39</v>
      </c>
      <c r="P31" s="37"/>
      <c r="Q31" s="34" t="s">
        <v>36</v>
      </c>
      <c r="R31" s="37" t="s">
        <v>39</v>
      </c>
      <c r="S31" s="37"/>
      <c r="T31" s="34" t="s">
        <v>36</v>
      </c>
      <c r="U31" s="37" t="s">
        <v>39</v>
      </c>
      <c r="V31" s="37"/>
      <c r="W31" s="34" t="s">
        <v>36</v>
      </c>
      <c r="X31" s="37" t="s">
        <v>39</v>
      </c>
      <c r="Y31" s="37"/>
      <c r="Z31" s="34" t="s">
        <v>36</v>
      </c>
    </row>
    <row r="32" spans="1:26" ht="54" x14ac:dyDescent="0.25">
      <c r="A32" s="35" t="s">
        <v>65</v>
      </c>
      <c r="B32" s="36" t="s">
        <v>66</v>
      </c>
      <c r="C32" s="37" t="s">
        <v>39</v>
      </c>
      <c r="D32" s="50">
        <v>0</v>
      </c>
      <c r="E32" s="45">
        <v>0</v>
      </c>
      <c r="F32" s="36"/>
      <c r="G32" s="37" t="s">
        <v>39</v>
      </c>
      <c r="H32" s="37"/>
      <c r="I32" s="34" t="s">
        <v>36</v>
      </c>
      <c r="J32" s="36"/>
      <c r="K32" s="37" t="s">
        <v>39</v>
      </c>
      <c r="L32" s="37"/>
      <c r="M32" s="47" t="s">
        <v>36</v>
      </c>
      <c r="N32" s="36"/>
      <c r="O32" s="37" t="s">
        <v>39</v>
      </c>
      <c r="P32" s="37"/>
      <c r="Q32" s="34" t="s">
        <v>36</v>
      </c>
      <c r="R32" s="37" t="s">
        <v>39</v>
      </c>
      <c r="S32" s="37"/>
      <c r="T32" s="34" t="s">
        <v>36</v>
      </c>
      <c r="U32" s="37" t="s">
        <v>39</v>
      </c>
      <c r="V32" s="37"/>
      <c r="W32" s="34" t="s">
        <v>36</v>
      </c>
      <c r="X32" s="37" t="s">
        <v>39</v>
      </c>
      <c r="Y32" s="37"/>
      <c r="Z32" s="34" t="s">
        <v>36</v>
      </c>
    </row>
    <row r="33" spans="1:26" ht="40.5" x14ac:dyDescent="0.25">
      <c r="A33" s="35" t="s">
        <v>67</v>
      </c>
      <c r="B33" s="36" t="s">
        <v>68</v>
      </c>
      <c r="C33" s="37" t="s">
        <v>39</v>
      </c>
      <c r="D33" s="57">
        <v>4384.04</v>
      </c>
      <c r="E33" s="51">
        <f>E34+E35+E36+E37+E38+E39+E40+E41+E42+E43</f>
        <v>4023.0645300000001</v>
      </c>
      <c r="F33" s="36"/>
      <c r="G33" s="37" t="s">
        <v>39</v>
      </c>
      <c r="H33" s="58">
        <f>H34+H36+H37+H39+H41+H42</f>
        <v>4614.8602100000007</v>
      </c>
      <c r="I33" s="34" t="s">
        <v>36</v>
      </c>
      <c r="J33" s="36"/>
      <c r="K33" s="37" t="s">
        <v>39</v>
      </c>
      <c r="L33" s="58">
        <f>L34+L36+L37+L39+L41+L42</f>
        <v>4808.6843388200014</v>
      </c>
      <c r="M33" s="59">
        <f>M34+M36+M37+M39+M41+M42</f>
        <v>14745.449379999998</v>
      </c>
      <c r="N33" s="36"/>
      <c r="O33" s="37" t="s">
        <v>39</v>
      </c>
      <c r="P33" s="58">
        <f>P34+P36+P37+P39+P41+P42</f>
        <v>5010.6490810504411</v>
      </c>
      <c r="Q33" s="34" t="s">
        <v>36</v>
      </c>
      <c r="R33" s="37" t="s">
        <v>39</v>
      </c>
      <c r="S33" s="58">
        <f>S34+S36+S37+S39+S41+S42</f>
        <v>5221.0963424545598</v>
      </c>
      <c r="T33" s="34" t="s">
        <v>36</v>
      </c>
      <c r="U33" s="37" t="s">
        <v>39</v>
      </c>
      <c r="V33" s="58">
        <f>V34+V36+V37+V39+V41+V42</f>
        <v>5440.3823888376501</v>
      </c>
      <c r="W33" s="34" t="s">
        <v>36</v>
      </c>
      <c r="X33" s="37" t="s">
        <v>39</v>
      </c>
      <c r="Y33" s="58">
        <f>Y34+Y36+Y37+Y39+Y41+Y42</f>
        <v>5668.878449168833</v>
      </c>
      <c r="Z33" s="34" t="s">
        <v>36</v>
      </c>
    </row>
    <row r="34" spans="1:26" ht="27" x14ac:dyDescent="0.25">
      <c r="A34" s="35" t="s">
        <v>69</v>
      </c>
      <c r="B34" s="36" t="s">
        <v>70</v>
      </c>
      <c r="C34" s="37" t="s">
        <v>39</v>
      </c>
      <c r="D34" s="60">
        <v>1776.25</v>
      </c>
      <c r="E34" s="45">
        <v>2337.9430000000002</v>
      </c>
      <c r="F34" s="36"/>
      <c r="G34" s="37" t="s">
        <v>39</v>
      </c>
      <c r="H34" s="61">
        <v>2228.2272499999999</v>
      </c>
      <c r="I34" s="47" t="s">
        <v>36</v>
      </c>
      <c r="J34" s="62"/>
      <c r="K34" s="63" t="s">
        <v>39</v>
      </c>
      <c r="L34" s="61">
        <f>2228.22725*104.2%</f>
        <v>2321.8127945000001</v>
      </c>
      <c r="M34" s="47">
        <v>8312.2099999999991</v>
      </c>
      <c r="N34" s="36"/>
      <c r="O34" s="37" t="s">
        <v>39</v>
      </c>
      <c r="P34" s="61">
        <f>L34*104.2%</f>
        <v>2419.3289318690004</v>
      </c>
      <c r="Q34" s="47" t="s">
        <v>36</v>
      </c>
      <c r="R34" s="37" t="s">
        <v>39</v>
      </c>
      <c r="S34" s="61">
        <f>P34*104.2%</f>
        <v>2520.9407470074984</v>
      </c>
      <c r="T34" s="47" t="s">
        <v>36</v>
      </c>
      <c r="U34" s="37" t="s">
        <v>39</v>
      </c>
      <c r="V34" s="61">
        <f>S34*104.2%</f>
        <v>2626.8202583818133</v>
      </c>
      <c r="W34" s="47" t="s">
        <v>36</v>
      </c>
      <c r="X34" s="37" t="s">
        <v>39</v>
      </c>
      <c r="Y34" s="61">
        <f>V34*104.2%</f>
        <v>2737.1467092338494</v>
      </c>
      <c r="Z34" s="47" t="s">
        <v>36</v>
      </c>
    </row>
    <row r="35" spans="1:26" ht="67.5" x14ac:dyDescent="0.25">
      <c r="A35" s="35" t="s">
        <v>71</v>
      </c>
      <c r="B35" s="36" t="s">
        <v>72</v>
      </c>
      <c r="C35" s="37" t="s">
        <v>39</v>
      </c>
      <c r="D35" s="50">
        <v>35.116</v>
      </c>
      <c r="E35" s="51">
        <v>0</v>
      </c>
      <c r="F35" s="36"/>
      <c r="G35" s="37" t="s">
        <v>39</v>
      </c>
      <c r="H35" s="37">
        <v>8557.83</v>
      </c>
      <c r="I35" s="34" t="s">
        <v>36</v>
      </c>
      <c r="J35" s="36"/>
      <c r="K35" s="37" t="s">
        <v>39</v>
      </c>
      <c r="L35" s="37"/>
      <c r="M35" s="47"/>
      <c r="N35" s="36"/>
      <c r="O35" s="37" t="s">
        <v>39</v>
      </c>
      <c r="P35" s="37"/>
      <c r="Q35" s="34" t="s">
        <v>36</v>
      </c>
      <c r="R35" s="37" t="s">
        <v>39</v>
      </c>
      <c r="S35" s="37"/>
      <c r="T35" s="34" t="s">
        <v>36</v>
      </c>
      <c r="U35" s="37" t="s">
        <v>39</v>
      </c>
      <c r="V35" s="37"/>
      <c r="W35" s="34" t="s">
        <v>36</v>
      </c>
      <c r="X35" s="37" t="s">
        <v>39</v>
      </c>
      <c r="Y35" s="37"/>
      <c r="Z35" s="34" t="s">
        <v>36</v>
      </c>
    </row>
    <row r="36" spans="1:26" ht="27" x14ac:dyDescent="0.25">
      <c r="A36" s="35" t="s">
        <v>73</v>
      </c>
      <c r="B36" s="36" t="s">
        <v>74</v>
      </c>
      <c r="C36" s="37" t="s">
        <v>39</v>
      </c>
      <c r="D36" s="64">
        <v>2016.31</v>
      </c>
      <c r="E36" s="45">
        <v>197.47</v>
      </c>
      <c r="F36" s="36"/>
      <c r="G36" s="37" t="s">
        <v>39</v>
      </c>
      <c r="H36" s="65">
        <v>1127.0478000000001</v>
      </c>
      <c r="I36" s="34" t="s">
        <v>36</v>
      </c>
      <c r="J36" s="36"/>
      <c r="K36" s="37" t="s">
        <v>39</v>
      </c>
      <c r="L36" s="65">
        <f>1127.0478*104.2%</f>
        <v>1174.3838076000002</v>
      </c>
      <c r="M36" s="47">
        <v>3860.96</v>
      </c>
      <c r="N36" s="36"/>
      <c r="O36" s="37" t="s">
        <v>39</v>
      </c>
      <c r="P36" s="65">
        <f>L36*104.2%</f>
        <v>1223.7079275192002</v>
      </c>
      <c r="Q36" s="34" t="s">
        <v>36</v>
      </c>
      <c r="R36" s="37" t="s">
        <v>39</v>
      </c>
      <c r="S36" s="65">
        <f>P36*104.2%</f>
        <v>1275.1036604750066</v>
      </c>
      <c r="T36" s="34" t="s">
        <v>36</v>
      </c>
      <c r="U36" s="37" t="s">
        <v>39</v>
      </c>
      <c r="V36" s="65">
        <f>S36*104.2%</f>
        <v>1328.6580142149569</v>
      </c>
      <c r="W36" s="34" t="s">
        <v>36</v>
      </c>
      <c r="X36" s="37" t="s">
        <v>39</v>
      </c>
      <c r="Y36" s="65">
        <f>V36*104.2%</f>
        <v>1384.4616508119852</v>
      </c>
      <c r="Z36" s="34" t="s">
        <v>36</v>
      </c>
    </row>
    <row r="37" spans="1:26" ht="27" x14ac:dyDescent="0.25">
      <c r="A37" s="35" t="s">
        <v>75</v>
      </c>
      <c r="B37" s="36" t="s">
        <v>76</v>
      </c>
      <c r="C37" s="37" t="s">
        <v>39</v>
      </c>
      <c r="D37" s="60">
        <v>588.88</v>
      </c>
      <c r="E37" s="45">
        <v>854.16209000000003</v>
      </c>
      <c r="F37" s="36"/>
      <c r="G37" s="37" t="s">
        <v>39</v>
      </c>
      <c r="H37" s="66">
        <v>814.49516000000006</v>
      </c>
      <c r="I37" s="34" t="s">
        <v>36</v>
      </c>
      <c r="J37" s="36"/>
      <c r="K37" s="37" t="s">
        <v>39</v>
      </c>
      <c r="L37" s="66">
        <f>814.49516*104.2%</f>
        <v>848.70395672000006</v>
      </c>
      <c r="M37" s="67">
        <v>1663.2</v>
      </c>
      <c r="N37" s="36"/>
      <c r="O37" s="37" t="s">
        <v>39</v>
      </c>
      <c r="P37" s="66">
        <f>L37*104.2%</f>
        <v>884.3495229022401</v>
      </c>
      <c r="Q37" s="34" t="s">
        <v>36</v>
      </c>
      <c r="R37" s="37" t="s">
        <v>39</v>
      </c>
      <c r="S37" s="66">
        <f>P37*104.2%</f>
        <v>921.49220286413424</v>
      </c>
      <c r="T37" s="34" t="s">
        <v>36</v>
      </c>
      <c r="U37" s="37" t="s">
        <v>39</v>
      </c>
      <c r="V37" s="66">
        <f>S37*104.2%</f>
        <v>960.19487538442786</v>
      </c>
      <c r="W37" s="34" t="s">
        <v>36</v>
      </c>
      <c r="X37" s="37" t="s">
        <v>39</v>
      </c>
      <c r="Y37" s="66">
        <f>V37*104.2%</f>
        <v>1000.5230601505739</v>
      </c>
      <c r="Z37" s="34" t="s">
        <v>36</v>
      </c>
    </row>
    <row r="38" spans="1:26" ht="94.5" x14ac:dyDescent="0.25">
      <c r="A38" s="35" t="s">
        <v>77</v>
      </c>
      <c r="B38" s="36" t="s">
        <v>78</v>
      </c>
      <c r="C38" s="37" t="s">
        <v>39</v>
      </c>
      <c r="D38" s="50">
        <v>0</v>
      </c>
      <c r="E38" s="51">
        <v>0</v>
      </c>
      <c r="F38" s="36"/>
      <c r="G38" s="37" t="s">
        <v>39</v>
      </c>
      <c r="H38" s="37"/>
      <c r="I38" s="34" t="s">
        <v>36</v>
      </c>
      <c r="J38" s="36"/>
      <c r="K38" s="37" t="s">
        <v>39</v>
      </c>
      <c r="L38" s="37"/>
      <c r="M38" s="47"/>
      <c r="N38" s="36"/>
      <c r="O38" s="37" t="s">
        <v>39</v>
      </c>
      <c r="P38" s="37"/>
      <c r="Q38" s="34" t="s">
        <v>36</v>
      </c>
      <c r="R38" s="37" t="s">
        <v>39</v>
      </c>
      <c r="S38" s="37"/>
      <c r="T38" s="34" t="s">
        <v>36</v>
      </c>
      <c r="U38" s="37" t="s">
        <v>39</v>
      </c>
      <c r="V38" s="37"/>
      <c r="W38" s="34" t="s">
        <v>36</v>
      </c>
      <c r="X38" s="37" t="s">
        <v>39</v>
      </c>
      <c r="Y38" s="37"/>
      <c r="Z38" s="34" t="s">
        <v>36</v>
      </c>
    </row>
    <row r="39" spans="1:26" x14ac:dyDescent="0.25">
      <c r="A39" s="35" t="s">
        <v>79</v>
      </c>
      <c r="B39" s="36" t="s">
        <v>80</v>
      </c>
      <c r="C39" s="37" t="s">
        <v>39</v>
      </c>
      <c r="D39" s="50">
        <v>281.91000000000003</v>
      </c>
      <c r="E39" s="45">
        <v>281.97944000000001</v>
      </c>
      <c r="F39" s="36"/>
      <c r="G39" s="37" t="s">
        <v>39</v>
      </c>
      <c r="H39" s="37">
        <v>438.2</v>
      </c>
      <c r="I39" s="34" t="s">
        <v>36</v>
      </c>
      <c r="J39" s="36"/>
      <c r="K39" s="37" t="s">
        <v>39</v>
      </c>
      <c r="L39" s="37">
        <f>438.2*104.2%</f>
        <v>456.6044</v>
      </c>
      <c r="M39" s="47">
        <v>895.01</v>
      </c>
      <c r="N39" s="36"/>
      <c r="O39" s="37" t="s">
        <v>39</v>
      </c>
      <c r="P39" s="37">
        <f>L39*104.2%</f>
        <v>475.78178480000003</v>
      </c>
      <c r="Q39" s="34" t="s">
        <v>36</v>
      </c>
      <c r="R39" s="37" t="s">
        <v>39</v>
      </c>
      <c r="S39" s="37">
        <f>P39*104.2%</f>
        <v>495.76461976160004</v>
      </c>
      <c r="T39" s="34" t="s">
        <v>36</v>
      </c>
      <c r="U39" s="37" t="s">
        <v>39</v>
      </c>
      <c r="V39" s="37">
        <f>S39*104.2%</f>
        <v>516.58673379158722</v>
      </c>
      <c r="W39" s="34" t="s">
        <v>36</v>
      </c>
      <c r="X39" s="37" t="s">
        <v>39</v>
      </c>
      <c r="Y39" s="37">
        <f>V39*104.2%</f>
        <v>538.2833766108339</v>
      </c>
      <c r="Z39" s="34" t="s">
        <v>36</v>
      </c>
    </row>
    <row r="40" spans="1:26" ht="27" x14ac:dyDescent="0.25">
      <c r="A40" s="35" t="s">
        <v>81</v>
      </c>
      <c r="B40" s="36" t="s">
        <v>82</v>
      </c>
      <c r="C40" s="37" t="s">
        <v>39</v>
      </c>
      <c r="D40" s="50">
        <v>0</v>
      </c>
      <c r="E40" s="45">
        <v>0</v>
      </c>
      <c r="F40" s="36"/>
      <c r="G40" s="37" t="s">
        <v>39</v>
      </c>
      <c r="H40" s="37"/>
      <c r="I40" s="34" t="s">
        <v>36</v>
      </c>
      <c r="J40" s="36"/>
      <c r="K40" s="37" t="s">
        <v>39</v>
      </c>
      <c r="L40" s="37"/>
      <c r="M40" s="47"/>
      <c r="N40" s="36"/>
      <c r="O40" s="37" t="s">
        <v>39</v>
      </c>
      <c r="P40" s="37"/>
      <c r="Q40" s="34" t="s">
        <v>36</v>
      </c>
      <c r="R40" s="37" t="s">
        <v>39</v>
      </c>
      <c r="S40" s="37"/>
      <c r="T40" s="34" t="s">
        <v>36</v>
      </c>
      <c r="U40" s="37" t="s">
        <v>39</v>
      </c>
      <c r="V40" s="37"/>
      <c r="W40" s="34" t="s">
        <v>36</v>
      </c>
      <c r="X40" s="37" t="s">
        <v>39</v>
      </c>
      <c r="Y40" s="37"/>
      <c r="Z40" s="34" t="s">
        <v>36</v>
      </c>
    </row>
    <row r="41" spans="1:26" x14ac:dyDescent="0.25">
      <c r="A41" s="35" t="s">
        <v>83</v>
      </c>
      <c r="B41" s="36" t="s">
        <v>84</v>
      </c>
      <c r="C41" s="37" t="s">
        <v>39</v>
      </c>
      <c r="D41">
        <v>2.6</v>
      </c>
      <c r="E41" s="45">
        <v>0</v>
      </c>
      <c r="F41" s="36"/>
      <c r="G41" s="37" t="s">
        <v>39</v>
      </c>
      <c r="H41" s="65">
        <v>2.6</v>
      </c>
      <c r="I41" s="34" t="s">
        <v>36</v>
      </c>
      <c r="J41" s="36"/>
      <c r="K41" s="37" t="s">
        <v>39</v>
      </c>
      <c r="L41" s="65">
        <f>2.6*104.2%</f>
        <v>2.7092000000000001</v>
      </c>
      <c r="M41" s="68">
        <f>H41+L41</f>
        <v>5.3092000000000006</v>
      </c>
      <c r="N41" s="36"/>
      <c r="O41" s="37" t="s">
        <v>39</v>
      </c>
      <c r="P41" s="65">
        <f>L41*104.2%</f>
        <v>2.8229864</v>
      </c>
      <c r="Q41" s="34" t="s">
        <v>36</v>
      </c>
      <c r="R41" s="37" t="s">
        <v>39</v>
      </c>
      <c r="S41" s="65">
        <f>P41*104.2%</f>
        <v>2.9415518288000002</v>
      </c>
      <c r="T41" s="34" t="s">
        <v>36</v>
      </c>
      <c r="U41" s="37" t="s">
        <v>39</v>
      </c>
      <c r="V41" s="65">
        <f>S41*104.2%</f>
        <v>3.0650970056096005</v>
      </c>
      <c r="W41" s="34" t="s">
        <v>36</v>
      </c>
      <c r="X41" s="37" t="s">
        <v>39</v>
      </c>
      <c r="Y41" s="65">
        <f>V41*104.2%</f>
        <v>3.1938310798452036</v>
      </c>
      <c r="Z41" s="34" t="s">
        <v>36</v>
      </c>
    </row>
    <row r="42" spans="1:26" x14ac:dyDescent="0.25">
      <c r="A42" s="35" t="s">
        <v>85</v>
      </c>
      <c r="B42" s="36" t="s">
        <v>86</v>
      </c>
      <c r="C42" s="37" t="s">
        <v>39</v>
      </c>
      <c r="D42" s="50">
        <v>4.29</v>
      </c>
      <c r="E42" s="45">
        <v>3.58</v>
      </c>
      <c r="F42" s="36"/>
      <c r="G42" s="37" t="s">
        <v>39</v>
      </c>
      <c r="H42" s="37">
        <v>4.29</v>
      </c>
      <c r="I42" s="34" t="s">
        <v>36</v>
      </c>
      <c r="J42" s="36"/>
      <c r="K42" s="37" t="s">
        <v>39</v>
      </c>
      <c r="L42" s="66">
        <f>4.29*104.2%</f>
        <v>4.47018</v>
      </c>
      <c r="M42" s="68">
        <f>H42+L42</f>
        <v>8.7601800000000001</v>
      </c>
      <c r="N42" s="36"/>
      <c r="O42" s="37" t="s">
        <v>39</v>
      </c>
      <c r="P42" s="37">
        <f>L42*104.2%</f>
        <v>4.6579275600000001</v>
      </c>
      <c r="Q42" s="34" t="s">
        <v>36</v>
      </c>
      <c r="R42" s="37" t="s">
        <v>39</v>
      </c>
      <c r="S42" s="37">
        <f>P42*104.2%</f>
        <v>4.8535605175200001</v>
      </c>
      <c r="T42" s="34" t="s">
        <v>36</v>
      </c>
      <c r="U42" s="37" t="s">
        <v>39</v>
      </c>
      <c r="V42" s="37">
        <f>S42*104.2%</f>
        <v>5.0574100592558402</v>
      </c>
      <c r="W42" s="34" t="s">
        <v>36</v>
      </c>
      <c r="X42" s="37" t="s">
        <v>39</v>
      </c>
      <c r="Y42" s="37">
        <f>V42*104.2%</f>
        <v>5.2698212817445853</v>
      </c>
      <c r="Z42" s="34" t="s">
        <v>36</v>
      </c>
    </row>
    <row r="43" spans="1:26" ht="148.5" x14ac:dyDescent="0.25">
      <c r="A43" s="35" t="s">
        <v>87</v>
      </c>
      <c r="B43" s="36" t="s">
        <v>88</v>
      </c>
      <c r="C43" s="37" t="s">
        <v>39</v>
      </c>
      <c r="D43" s="37">
        <v>339.58</v>
      </c>
      <c r="E43" s="63">
        <v>347.93</v>
      </c>
      <c r="F43" s="36"/>
      <c r="G43" s="37" t="s">
        <v>39</v>
      </c>
      <c r="H43" s="37"/>
      <c r="I43" s="34" t="s">
        <v>36</v>
      </c>
      <c r="J43" s="36"/>
      <c r="K43" s="37" t="s">
        <v>39</v>
      </c>
      <c r="L43" s="37"/>
      <c r="M43" s="34" t="s">
        <v>36</v>
      </c>
      <c r="N43" s="36"/>
      <c r="O43" s="37" t="s">
        <v>39</v>
      </c>
      <c r="P43" s="37"/>
      <c r="Q43" s="34" t="s">
        <v>36</v>
      </c>
      <c r="R43" s="37" t="s">
        <v>39</v>
      </c>
      <c r="S43" s="37"/>
      <c r="T43" s="34" t="s">
        <v>36</v>
      </c>
      <c r="U43" s="37" t="s">
        <v>39</v>
      </c>
      <c r="V43" s="37"/>
      <c r="W43" s="34" t="s">
        <v>36</v>
      </c>
      <c r="X43" s="37" t="s">
        <v>39</v>
      </c>
      <c r="Y43" s="37"/>
      <c r="Z43" s="34" t="s">
        <v>36</v>
      </c>
    </row>
    <row r="44" spans="1:26" ht="54" x14ac:dyDescent="0.25">
      <c r="A44" s="35" t="s">
        <v>89</v>
      </c>
      <c r="B44" s="36" t="s">
        <v>90</v>
      </c>
      <c r="C44" s="37" t="s">
        <v>91</v>
      </c>
      <c r="D44" s="37">
        <v>3</v>
      </c>
      <c r="E44" s="37">
        <v>3</v>
      </c>
      <c r="F44" s="36"/>
      <c r="G44" s="37" t="s">
        <v>91</v>
      </c>
      <c r="H44" s="37"/>
      <c r="I44" s="34" t="s">
        <v>36</v>
      </c>
      <c r="J44" s="36"/>
      <c r="K44" s="37" t="s">
        <v>91</v>
      </c>
      <c r="L44" s="37"/>
      <c r="M44" s="34" t="s">
        <v>36</v>
      </c>
      <c r="N44" s="36"/>
      <c r="O44" s="37" t="s">
        <v>91</v>
      </c>
      <c r="P44" s="37"/>
      <c r="Q44" s="34" t="s">
        <v>36</v>
      </c>
      <c r="R44" s="37" t="s">
        <v>91</v>
      </c>
      <c r="S44" s="37"/>
      <c r="T44" s="34" t="s">
        <v>36</v>
      </c>
      <c r="U44" s="37" t="s">
        <v>91</v>
      </c>
      <c r="V44" s="37"/>
      <c r="W44" s="34" t="s">
        <v>36</v>
      </c>
      <c r="X44" s="37" t="s">
        <v>91</v>
      </c>
      <c r="Y44" s="37"/>
      <c r="Z44" s="34" t="s">
        <v>36</v>
      </c>
    </row>
    <row r="45" spans="1:26" ht="270" x14ac:dyDescent="0.25">
      <c r="A45" s="35" t="s">
        <v>92</v>
      </c>
      <c r="B45" s="36" t="s">
        <v>93</v>
      </c>
      <c r="C45" s="37" t="s">
        <v>39</v>
      </c>
      <c r="D45" s="37">
        <v>0</v>
      </c>
      <c r="E45" s="37" t="s">
        <v>36</v>
      </c>
      <c r="F45" s="36"/>
      <c r="G45" s="37" t="s">
        <v>39</v>
      </c>
      <c r="H45" s="37"/>
      <c r="I45" s="34" t="s">
        <v>36</v>
      </c>
      <c r="J45" s="36"/>
      <c r="K45" s="37" t="s">
        <v>39</v>
      </c>
      <c r="L45" s="37"/>
      <c r="M45" s="34" t="s">
        <v>36</v>
      </c>
      <c r="N45" s="36"/>
      <c r="O45" s="37" t="s">
        <v>39</v>
      </c>
      <c r="P45" s="37"/>
      <c r="Q45" s="34" t="s">
        <v>36</v>
      </c>
      <c r="R45" s="37" t="s">
        <v>39</v>
      </c>
      <c r="S45" s="37"/>
      <c r="T45" s="34" t="s">
        <v>36</v>
      </c>
      <c r="U45" s="37" t="s">
        <v>39</v>
      </c>
      <c r="V45" s="37"/>
      <c r="W45" s="34" t="s">
        <v>36</v>
      </c>
      <c r="X45" s="37" t="s">
        <v>39</v>
      </c>
      <c r="Y45" s="37"/>
      <c r="Z45" s="34" t="s">
        <v>36</v>
      </c>
    </row>
    <row r="46" spans="1:26" ht="54" x14ac:dyDescent="0.25">
      <c r="A46" s="35" t="s">
        <v>94</v>
      </c>
      <c r="B46" s="36" t="s">
        <v>95</v>
      </c>
      <c r="C46" s="37" t="s">
        <v>39</v>
      </c>
      <c r="D46" s="37">
        <v>0</v>
      </c>
      <c r="E46" s="69" t="s">
        <v>36</v>
      </c>
      <c r="F46" s="36"/>
      <c r="G46" s="37" t="s">
        <v>39</v>
      </c>
      <c r="H46" s="37"/>
      <c r="I46" s="34" t="s">
        <v>36</v>
      </c>
      <c r="J46" s="36"/>
      <c r="K46" s="37" t="s">
        <v>39</v>
      </c>
      <c r="L46" s="37"/>
      <c r="M46" s="34" t="s">
        <v>36</v>
      </c>
      <c r="N46" s="36"/>
      <c r="O46" s="37" t="s">
        <v>39</v>
      </c>
      <c r="P46" s="37"/>
      <c r="Q46" s="34" t="s">
        <v>36</v>
      </c>
      <c r="R46" s="37" t="s">
        <v>39</v>
      </c>
      <c r="S46" s="37"/>
      <c r="T46" s="34" t="s">
        <v>36</v>
      </c>
      <c r="U46" s="37" t="s">
        <v>39</v>
      </c>
      <c r="V46" s="37"/>
      <c r="W46" s="34" t="s">
        <v>36</v>
      </c>
      <c r="X46" s="37" t="s">
        <v>39</v>
      </c>
      <c r="Y46" s="37"/>
      <c r="Z46" s="34" t="s">
        <v>36</v>
      </c>
    </row>
    <row r="47" spans="1:26" ht="94.5" x14ac:dyDescent="0.25">
      <c r="A47" s="35" t="s">
        <v>96</v>
      </c>
      <c r="B47" s="36" t="s">
        <v>97</v>
      </c>
      <c r="C47" s="37" t="s">
        <v>39</v>
      </c>
      <c r="D47" s="37">
        <v>2295</v>
      </c>
      <c r="E47" s="37">
        <v>4935.91</v>
      </c>
      <c r="F47" s="70"/>
      <c r="G47" s="37" t="s">
        <v>39</v>
      </c>
      <c r="H47" s="37">
        <v>4935.91</v>
      </c>
      <c r="I47" s="34" t="s">
        <v>36</v>
      </c>
      <c r="J47" s="36"/>
      <c r="K47" s="37" t="s">
        <v>39</v>
      </c>
      <c r="L47" s="37"/>
      <c r="M47" s="34" t="s">
        <v>36</v>
      </c>
      <c r="N47" s="36"/>
      <c r="O47" s="37" t="s">
        <v>39</v>
      </c>
      <c r="P47" s="37"/>
      <c r="Q47" s="34" t="s">
        <v>36</v>
      </c>
      <c r="R47" s="37" t="s">
        <v>39</v>
      </c>
      <c r="S47" s="37"/>
      <c r="T47" s="34" t="s">
        <v>36</v>
      </c>
      <c r="U47" s="37" t="s">
        <v>39</v>
      </c>
      <c r="V47" s="37"/>
      <c r="W47" s="34" t="s">
        <v>36</v>
      </c>
      <c r="X47" s="37" t="s">
        <v>39</v>
      </c>
      <c r="Y47" s="37"/>
      <c r="Z47" s="34" t="s">
        <v>36</v>
      </c>
    </row>
    <row r="48" spans="1:26" ht="67.5" x14ac:dyDescent="0.25">
      <c r="A48" s="35" t="s">
        <v>98</v>
      </c>
      <c r="B48" s="36" t="s">
        <v>99</v>
      </c>
      <c r="C48" s="37" t="s">
        <v>39</v>
      </c>
      <c r="D48" s="37"/>
      <c r="E48" s="37" t="s">
        <v>36</v>
      </c>
      <c r="F48" s="36"/>
      <c r="G48" s="37" t="s">
        <v>39</v>
      </c>
      <c r="H48" s="37"/>
      <c r="I48" s="34" t="s">
        <v>36</v>
      </c>
      <c r="J48" s="36"/>
      <c r="K48" s="37" t="s">
        <v>39</v>
      </c>
      <c r="L48" s="37"/>
      <c r="M48" s="34" t="s">
        <v>36</v>
      </c>
      <c r="N48" s="36"/>
      <c r="O48" s="37" t="s">
        <v>39</v>
      </c>
      <c r="P48" s="37"/>
      <c r="Q48" s="34" t="s">
        <v>36</v>
      </c>
      <c r="R48" s="37" t="s">
        <v>39</v>
      </c>
      <c r="S48" s="37"/>
      <c r="T48" s="34" t="s">
        <v>36</v>
      </c>
      <c r="U48" s="37" t="s">
        <v>39</v>
      </c>
      <c r="V48" s="37"/>
      <c r="W48" s="34" t="s">
        <v>36</v>
      </c>
      <c r="X48" s="37" t="s">
        <v>39</v>
      </c>
      <c r="Y48" s="37"/>
      <c r="Z48" s="34" t="s">
        <v>36</v>
      </c>
    </row>
    <row r="49" spans="1:26" ht="67.5" x14ac:dyDescent="0.25">
      <c r="A49" s="35" t="s">
        <v>100</v>
      </c>
      <c r="B49" s="36" t="s">
        <v>101</v>
      </c>
      <c r="C49" s="37" t="s">
        <v>39</v>
      </c>
      <c r="D49" s="37">
        <v>1400</v>
      </c>
      <c r="E49" s="37">
        <v>0</v>
      </c>
      <c r="F49" s="36"/>
      <c r="G49" s="37" t="s">
        <v>39</v>
      </c>
      <c r="H49" s="37"/>
      <c r="I49" s="34" t="s">
        <v>36</v>
      </c>
      <c r="J49" s="36"/>
      <c r="K49" s="37" t="s">
        <v>39</v>
      </c>
      <c r="L49" s="37"/>
      <c r="M49" s="34" t="s">
        <v>36</v>
      </c>
      <c r="N49" s="36"/>
      <c r="O49" s="37" t="s">
        <v>39</v>
      </c>
      <c r="P49" s="37"/>
      <c r="Q49" s="34" t="s">
        <v>36</v>
      </c>
      <c r="R49" s="37" t="s">
        <v>39</v>
      </c>
      <c r="S49" s="37"/>
      <c r="T49" s="34" t="s">
        <v>36</v>
      </c>
      <c r="U49" s="37" t="s">
        <v>39</v>
      </c>
      <c r="V49" s="37"/>
      <c r="W49" s="34" t="s">
        <v>36</v>
      </c>
      <c r="X49" s="37" t="s">
        <v>39</v>
      </c>
      <c r="Y49" s="37"/>
      <c r="Z49" s="34" t="s">
        <v>36</v>
      </c>
    </row>
    <row r="50" spans="1:26" ht="54" x14ac:dyDescent="0.25">
      <c r="A50" s="35" t="s">
        <v>40</v>
      </c>
      <c r="B50" s="36" t="s">
        <v>102</v>
      </c>
      <c r="C50" s="37" t="s">
        <v>103</v>
      </c>
      <c r="D50" s="37">
        <v>700</v>
      </c>
      <c r="E50" s="37">
        <v>822.21</v>
      </c>
      <c r="F50" s="36"/>
      <c r="G50" s="37" t="s">
        <v>103</v>
      </c>
      <c r="H50" s="37">
        <v>700</v>
      </c>
      <c r="I50" s="34" t="s">
        <v>36</v>
      </c>
      <c r="J50" s="36"/>
      <c r="K50" s="37" t="s">
        <v>103</v>
      </c>
      <c r="L50" s="37"/>
      <c r="M50" s="34" t="s">
        <v>36</v>
      </c>
      <c r="N50" s="36"/>
      <c r="O50" s="37" t="s">
        <v>103</v>
      </c>
      <c r="P50" s="37"/>
      <c r="Q50" s="34" t="s">
        <v>36</v>
      </c>
      <c r="R50" s="37" t="s">
        <v>103</v>
      </c>
      <c r="S50" s="37"/>
      <c r="T50" s="34" t="s">
        <v>36</v>
      </c>
      <c r="U50" s="37" t="s">
        <v>103</v>
      </c>
      <c r="V50" s="37"/>
      <c r="W50" s="34" t="s">
        <v>36</v>
      </c>
      <c r="X50" s="37" t="s">
        <v>103</v>
      </c>
      <c r="Y50" s="37"/>
      <c r="Z50" s="34" t="s">
        <v>36</v>
      </c>
    </row>
    <row r="51" spans="1:26" ht="108" x14ac:dyDescent="0.25">
      <c r="A51" s="35" t="s">
        <v>67</v>
      </c>
      <c r="B51" s="36" t="s">
        <v>104</v>
      </c>
      <c r="C51" s="37" t="s">
        <v>39</v>
      </c>
      <c r="D51" s="37">
        <v>2</v>
      </c>
      <c r="E51" s="37" t="s">
        <v>36</v>
      </c>
      <c r="F51" s="36"/>
      <c r="G51" s="37" t="s">
        <v>39</v>
      </c>
      <c r="H51" s="37">
        <v>2</v>
      </c>
      <c r="I51" s="34" t="s">
        <v>36</v>
      </c>
      <c r="J51" s="36"/>
      <c r="K51" s="37" t="s">
        <v>39</v>
      </c>
      <c r="L51" s="37"/>
      <c r="M51" s="34" t="s">
        <v>36</v>
      </c>
      <c r="N51" s="36"/>
      <c r="O51" s="37" t="s">
        <v>39</v>
      </c>
      <c r="P51" s="37"/>
      <c r="Q51" s="34" t="s">
        <v>36</v>
      </c>
      <c r="R51" s="37" t="s">
        <v>39</v>
      </c>
      <c r="S51" s="37"/>
      <c r="T51" s="34" t="s">
        <v>36</v>
      </c>
      <c r="U51" s="37" t="s">
        <v>39</v>
      </c>
      <c r="V51" s="37"/>
      <c r="W51" s="34" t="s">
        <v>36</v>
      </c>
      <c r="X51" s="37" t="s">
        <v>39</v>
      </c>
      <c r="Y51" s="37"/>
      <c r="Z51" s="34" t="s">
        <v>36</v>
      </c>
    </row>
    <row r="52" spans="1:26" ht="148.5" x14ac:dyDescent="0.25">
      <c r="A52" s="35" t="s">
        <v>105</v>
      </c>
      <c r="B52" s="36" t="s">
        <v>106</v>
      </c>
      <c r="C52" s="37" t="s">
        <v>36</v>
      </c>
      <c r="D52" s="37" t="s">
        <v>36</v>
      </c>
      <c r="E52" s="37" t="s">
        <v>36</v>
      </c>
      <c r="F52" s="36" t="s">
        <v>36</v>
      </c>
      <c r="G52" s="37" t="s">
        <v>36</v>
      </c>
      <c r="H52" s="37" t="s">
        <v>36</v>
      </c>
      <c r="I52" s="34" t="s">
        <v>36</v>
      </c>
      <c r="J52" s="36" t="s">
        <v>36</v>
      </c>
      <c r="K52" s="37" t="s">
        <v>36</v>
      </c>
      <c r="L52" s="37" t="s">
        <v>36</v>
      </c>
      <c r="M52" s="34" t="s">
        <v>36</v>
      </c>
      <c r="N52" s="36" t="s">
        <v>36</v>
      </c>
      <c r="O52" s="37" t="s">
        <v>36</v>
      </c>
      <c r="P52" s="37" t="s">
        <v>36</v>
      </c>
      <c r="Q52" s="34" t="s">
        <v>36</v>
      </c>
      <c r="R52" s="37" t="s">
        <v>36</v>
      </c>
      <c r="S52" s="37" t="s">
        <v>36</v>
      </c>
      <c r="T52" s="34" t="s">
        <v>36</v>
      </c>
      <c r="U52" s="37" t="s">
        <v>36</v>
      </c>
      <c r="V52" s="37" t="s">
        <v>36</v>
      </c>
      <c r="W52" s="34" t="s">
        <v>36</v>
      </c>
      <c r="X52" s="37" t="s">
        <v>36</v>
      </c>
      <c r="Y52" s="37" t="s">
        <v>36</v>
      </c>
      <c r="Z52" s="34" t="s">
        <v>36</v>
      </c>
    </row>
    <row r="53" spans="1:26" ht="67.5" x14ac:dyDescent="0.25">
      <c r="A53" s="35" t="s">
        <v>37</v>
      </c>
      <c r="B53" s="36" t="s">
        <v>107</v>
      </c>
      <c r="C53" s="63" t="s">
        <v>108</v>
      </c>
      <c r="D53" s="63">
        <v>235</v>
      </c>
      <c r="E53" s="63">
        <v>96</v>
      </c>
      <c r="F53" s="62" t="s">
        <v>109</v>
      </c>
      <c r="G53" s="63" t="s">
        <v>108</v>
      </c>
      <c r="H53" s="63">
        <v>240</v>
      </c>
      <c r="I53" s="47" t="s">
        <v>36</v>
      </c>
      <c r="J53" s="62"/>
      <c r="K53" s="63" t="s">
        <v>108</v>
      </c>
      <c r="L53" s="63">
        <v>300</v>
      </c>
      <c r="M53" s="47" t="s">
        <v>36</v>
      </c>
      <c r="N53" s="62"/>
      <c r="O53" s="63" t="s">
        <v>108</v>
      </c>
      <c r="P53" s="63">
        <v>300</v>
      </c>
      <c r="Q53" s="47" t="s">
        <v>36</v>
      </c>
      <c r="R53" s="63" t="s">
        <v>108</v>
      </c>
      <c r="S53" s="63">
        <v>300</v>
      </c>
      <c r="T53" s="47" t="s">
        <v>36</v>
      </c>
      <c r="U53" s="63" t="s">
        <v>108</v>
      </c>
      <c r="V53" s="63">
        <v>300</v>
      </c>
      <c r="W53" s="47" t="s">
        <v>36</v>
      </c>
      <c r="X53" s="63" t="s">
        <v>108</v>
      </c>
      <c r="Y53" s="63">
        <v>300</v>
      </c>
      <c r="Z53" s="47" t="s">
        <v>36</v>
      </c>
    </row>
    <row r="54" spans="1:26" ht="40.5" x14ac:dyDescent="0.25">
      <c r="A54" s="35" t="s">
        <v>110</v>
      </c>
      <c r="B54" s="36" t="s">
        <v>111</v>
      </c>
      <c r="C54" s="63" t="s">
        <v>112</v>
      </c>
      <c r="D54" s="63">
        <v>24.45</v>
      </c>
      <c r="E54" s="63">
        <v>22.57</v>
      </c>
      <c r="F54" s="62"/>
      <c r="G54" s="63" t="s">
        <v>112</v>
      </c>
      <c r="H54" s="63">
        <v>23.42</v>
      </c>
      <c r="I54" s="47" t="s">
        <v>36</v>
      </c>
      <c r="J54" s="62"/>
      <c r="K54" s="63" t="s">
        <v>112</v>
      </c>
      <c r="L54" s="63">
        <v>23.42</v>
      </c>
      <c r="M54" s="47" t="s">
        <v>36</v>
      </c>
      <c r="N54" s="62"/>
      <c r="O54" s="63" t="s">
        <v>112</v>
      </c>
      <c r="P54" s="63">
        <v>23.42</v>
      </c>
      <c r="Q54" s="47" t="s">
        <v>36</v>
      </c>
      <c r="R54" s="63" t="s">
        <v>112</v>
      </c>
      <c r="S54" s="63">
        <v>23.42</v>
      </c>
      <c r="T54" s="47" t="s">
        <v>36</v>
      </c>
      <c r="U54" s="63" t="s">
        <v>112</v>
      </c>
      <c r="V54" s="63">
        <v>23.42</v>
      </c>
      <c r="W54" s="47" t="s">
        <v>36</v>
      </c>
      <c r="X54" s="63" t="s">
        <v>112</v>
      </c>
      <c r="Y54" s="63">
        <v>23.42</v>
      </c>
      <c r="Z54" s="47" t="s">
        <v>36</v>
      </c>
    </row>
    <row r="55" spans="1:26" ht="67.5" x14ac:dyDescent="0.25">
      <c r="A55" s="35" t="s">
        <v>113</v>
      </c>
      <c r="B55" s="36" t="s">
        <v>114</v>
      </c>
      <c r="C55" s="63" t="s">
        <v>112</v>
      </c>
      <c r="D55" s="63">
        <v>24.45</v>
      </c>
      <c r="E55" s="63">
        <v>22.57</v>
      </c>
      <c r="F55" s="62"/>
      <c r="G55" s="63" t="s">
        <v>112</v>
      </c>
      <c r="H55" s="63">
        <v>23.42</v>
      </c>
      <c r="I55" s="47" t="s">
        <v>36</v>
      </c>
      <c r="J55" s="62"/>
      <c r="K55" s="63" t="s">
        <v>112</v>
      </c>
      <c r="L55" s="63">
        <v>23.42</v>
      </c>
      <c r="M55" s="47" t="s">
        <v>36</v>
      </c>
      <c r="N55" s="62"/>
      <c r="O55" s="63" t="s">
        <v>112</v>
      </c>
      <c r="P55" s="63">
        <v>23.42</v>
      </c>
      <c r="Q55" s="47" t="s">
        <v>36</v>
      </c>
      <c r="R55" s="63" t="s">
        <v>112</v>
      </c>
      <c r="S55" s="63">
        <v>23.42</v>
      </c>
      <c r="T55" s="47" t="s">
        <v>36</v>
      </c>
      <c r="U55" s="63" t="s">
        <v>112</v>
      </c>
      <c r="V55" s="63">
        <v>23.42</v>
      </c>
      <c r="W55" s="47" t="s">
        <v>36</v>
      </c>
      <c r="X55" s="63" t="s">
        <v>112</v>
      </c>
      <c r="Y55" s="63">
        <v>23.42</v>
      </c>
      <c r="Z55" s="47" t="s">
        <v>36</v>
      </c>
    </row>
    <row r="56" spans="1:26" ht="40.5" x14ac:dyDescent="0.25">
      <c r="A56" s="35" t="s">
        <v>115</v>
      </c>
      <c r="B56" s="36" t="s">
        <v>116</v>
      </c>
      <c r="C56" s="63" t="s">
        <v>21</v>
      </c>
      <c r="D56" s="63">
        <v>67.97</v>
      </c>
      <c r="E56" s="63">
        <v>69.215999999999994</v>
      </c>
      <c r="F56" s="62"/>
      <c r="G56" s="63" t="s">
        <v>21</v>
      </c>
      <c r="H56" s="63">
        <v>73.78</v>
      </c>
      <c r="I56" s="47" t="s">
        <v>36</v>
      </c>
      <c r="J56" s="62"/>
      <c r="K56" s="63" t="s">
        <v>21</v>
      </c>
      <c r="L56" s="63">
        <v>73.78</v>
      </c>
      <c r="M56" s="47" t="s">
        <v>36</v>
      </c>
      <c r="N56" s="62"/>
      <c r="O56" s="63" t="s">
        <v>21</v>
      </c>
      <c r="P56" s="63">
        <v>73.78</v>
      </c>
      <c r="Q56" s="47" t="s">
        <v>36</v>
      </c>
      <c r="R56" s="63" t="s">
        <v>21</v>
      </c>
      <c r="S56" s="63">
        <v>73.78</v>
      </c>
      <c r="T56" s="47" t="s">
        <v>36</v>
      </c>
      <c r="U56" s="63" t="s">
        <v>21</v>
      </c>
      <c r="V56" s="63">
        <v>73.78</v>
      </c>
      <c r="W56" s="47" t="s">
        <v>36</v>
      </c>
      <c r="X56" s="63" t="s">
        <v>21</v>
      </c>
      <c r="Y56" s="63">
        <v>73.78</v>
      </c>
      <c r="Z56" s="47" t="s">
        <v>36</v>
      </c>
    </row>
    <row r="57" spans="1:26" ht="81" x14ac:dyDescent="0.25">
      <c r="A57" s="35" t="s">
        <v>117</v>
      </c>
      <c r="B57" s="36" t="s">
        <v>118</v>
      </c>
      <c r="C57" s="63" t="s">
        <v>21</v>
      </c>
      <c r="D57" s="63">
        <v>44.1053</v>
      </c>
      <c r="E57" s="63">
        <v>45.353299999999997</v>
      </c>
      <c r="F57" s="62"/>
      <c r="G57" s="63" t="s">
        <v>21</v>
      </c>
      <c r="H57" s="63">
        <v>45.353299999999997</v>
      </c>
      <c r="I57" s="47" t="s">
        <v>36</v>
      </c>
      <c r="J57" s="62"/>
      <c r="K57" s="63" t="s">
        <v>21</v>
      </c>
      <c r="L57" s="63">
        <v>45.353299999999997</v>
      </c>
      <c r="M57" s="47" t="s">
        <v>36</v>
      </c>
      <c r="N57" s="62"/>
      <c r="O57" s="63" t="s">
        <v>21</v>
      </c>
      <c r="P57" s="63">
        <v>45.353299999999997</v>
      </c>
      <c r="Q57" s="47" t="s">
        <v>36</v>
      </c>
      <c r="R57" s="63" t="s">
        <v>21</v>
      </c>
      <c r="S57" s="63">
        <v>45.353299999999997</v>
      </c>
      <c r="T57" s="47" t="s">
        <v>36</v>
      </c>
      <c r="U57" s="63" t="s">
        <v>21</v>
      </c>
      <c r="V57" s="63">
        <v>45.353299999999997</v>
      </c>
      <c r="W57" s="47" t="s">
        <v>36</v>
      </c>
      <c r="X57" s="63" t="s">
        <v>21</v>
      </c>
      <c r="Y57" s="63">
        <v>45.353299999999997</v>
      </c>
      <c r="Z57" s="47" t="s">
        <v>36</v>
      </c>
    </row>
    <row r="58" spans="1:26" ht="67.5" x14ac:dyDescent="0.25">
      <c r="A58" s="35" t="s">
        <v>119</v>
      </c>
      <c r="B58" s="36" t="s">
        <v>120</v>
      </c>
      <c r="C58" s="63" t="s">
        <v>21</v>
      </c>
      <c r="D58" s="63">
        <v>22.863</v>
      </c>
      <c r="E58" s="63">
        <v>23.863</v>
      </c>
      <c r="F58" s="62"/>
      <c r="G58" s="63" t="s">
        <v>21</v>
      </c>
      <c r="H58" s="63">
        <v>28.422999999999998</v>
      </c>
      <c r="I58" s="47" t="s">
        <v>36</v>
      </c>
      <c r="J58" s="62"/>
      <c r="K58" s="63" t="s">
        <v>21</v>
      </c>
      <c r="L58" s="63">
        <v>28.422999999999998</v>
      </c>
      <c r="M58" s="47" t="s">
        <v>36</v>
      </c>
      <c r="N58" s="62"/>
      <c r="O58" s="63" t="s">
        <v>21</v>
      </c>
      <c r="P58" s="63">
        <v>28.422999999999998</v>
      </c>
      <c r="Q58" s="47" t="s">
        <v>36</v>
      </c>
      <c r="R58" s="63" t="s">
        <v>21</v>
      </c>
      <c r="S58" s="63">
        <v>28.422999999999998</v>
      </c>
      <c r="T58" s="47" t="s">
        <v>36</v>
      </c>
      <c r="U58" s="63" t="s">
        <v>21</v>
      </c>
      <c r="V58" s="63">
        <v>28.422999999999998</v>
      </c>
      <c r="W58" s="47" t="s">
        <v>36</v>
      </c>
      <c r="X58" s="63" t="s">
        <v>21</v>
      </c>
      <c r="Y58" s="63">
        <v>28.422999999999998</v>
      </c>
      <c r="Z58" s="47" t="s">
        <v>36</v>
      </c>
    </row>
    <row r="59" spans="1:26" ht="40.5" x14ac:dyDescent="0.25">
      <c r="A59" s="35" t="s">
        <v>121</v>
      </c>
      <c r="B59" s="36" t="s">
        <v>122</v>
      </c>
      <c r="C59" s="63" t="s">
        <v>21</v>
      </c>
      <c r="D59" s="63">
        <v>303.89999999999998</v>
      </c>
      <c r="E59" s="63">
        <v>326.89999999999998</v>
      </c>
      <c r="F59" s="62"/>
      <c r="G59" s="63" t="s">
        <v>21</v>
      </c>
      <c r="H59" s="63">
        <v>336.1</v>
      </c>
      <c r="I59" s="47" t="s">
        <v>36</v>
      </c>
      <c r="J59" s="62"/>
      <c r="K59" s="63" t="s">
        <v>21</v>
      </c>
      <c r="L59" s="63">
        <v>336.1</v>
      </c>
      <c r="M59" s="47" t="s">
        <v>36</v>
      </c>
      <c r="N59" s="62"/>
      <c r="O59" s="63" t="s">
        <v>21</v>
      </c>
      <c r="P59" s="63">
        <v>336.1</v>
      </c>
      <c r="Q59" s="47" t="s">
        <v>36</v>
      </c>
      <c r="R59" s="63" t="s">
        <v>21</v>
      </c>
      <c r="S59" s="63">
        <v>336.1</v>
      </c>
      <c r="T59" s="47" t="s">
        <v>36</v>
      </c>
      <c r="U59" s="63" t="s">
        <v>21</v>
      </c>
      <c r="V59" s="63">
        <v>336.1</v>
      </c>
      <c r="W59" s="47" t="s">
        <v>36</v>
      </c>
      <c r="X59" s="63" t="s">
        <v>21</v>
      </c>
      <c r="Y59" s="63">
        <v>336.1</v>
      </c>
      <c r="Z59" s="47" t="s">
        <v>36</v>
      </c>
    </row>
    <row r="60" spans="1:26" ht="81" x14ac:dyDescent="0.25">
      <c r="A60" s="35" t="s">
        <v>123</v>
      </c>
      <c r="B60" s="36" t="s">
        <v>124</v>
      </c>
      <c r="C60" s="63" t="s">
        <v>21</v>
      </c>
      <c r="D60" s="63">
        <v>303.89999999999998</v>
      </c>
      <c r="E60" s="63">
        <v>326.89999999999998</v>
      </c>
      <c r="F60" s="62"/>
      <c r="G60" s="63" t="s">
        <v>21</v>
      </c>
      <c r="H60" s="63">
        <v>336.1</v>
      </c>
      <c r="I60" s="47" t="s">
        <v>36</v>
      </c>
      <c r="J60" s="62"/>
      <c r="K60" s="63" t="s">
        <v>21</v>
      </c>
      <c r="L60" s="63">
        <v>336.1</v>
      </c>
      <c r="M60" s="47" t="s">
        <v>36</v>
      </c>
      <c r="N60" s="62"/>
      <c r="O60" s="63" t="s">
        <v>21</v>
      </c>
      <c r="P60" s="63">
        <v>336.1</v>
      </c>
      <c r="Q60" s="47" t="s">
        <v>36</v>
      </c>
      <c r="R60" s="63" t="s">
        <v>21</v>
      </c>
      <c r="S60" s="63">
        <v>336.1</v>
      </c>
      <c r="T60" s="47" t="s">
        <v>36</v>
      </c>
      <c r="U60" s="63" t="s">
        <v>21</v>
      </c>
      <c r="V60" s="63">
        <v>336.1</v>
      </c>
      <c r="W60" s="47" t="s">
        <v>36</v>
      </c>
      <c r="X60" s="63" t="s">
        <v>21</v>
      </c>
      <c r="Y60" s="63">
        <v>336.1</v>
      </c>
      <c r="Z60" s="47" t="s">
        <v>36</v>
      </c>
    </row>
    <row r="61" spans="1:26" ht="27" x14ac:dyDescent="0.25">
      <c r="A61" s="35" t="s">
        <v>125</v>
      </c>
      <c r="B61" s="36" t="s">
        <v>126</v>
      </c>
      <c r="C61" s="63" t="s">
        <v>127</v>
      </c>
      <c r="D61" s="63">
        <v>23.747</v>
      </c>
      <c r="E61" s="63">
        <v>24.106999999999999</v>
      </c>
      <c r="F61" s="62"/>
      <c r="G61" s="63" t="s">
        <v>127</v>
      </c>
      <c r="H61" s="63">
        <v>23.747</v>
      </c>
      <c r="I61" s="47" t="s">
        <v>36</v>
      </c>
      <c r="J61" s="62"/>
      <c r="K61" s="63" t="s">
        <v>127</v>
      </c>
      <c r="L61" s="63">
        <v>23.747</v>
      </c>
      <c r="M61" s="47" t="s">
        <v>36</v>
      </c>
      <c r="N61" s="62"/>
      <c r="O61" s="63" t="s">
        <v>127</v>
      </c>
      <c r="P61" s="63">
        <v>23.747</v>
      </c>
      <c r="Q61" s="47" t="s">
        <v>36</v>
      </c>
      <c r="R61" s="63" t="s">
        <v>127</v>
      </c>
      <c r="S61" s="63">
        <v>23.747</v>
      </c>
      <c r="T61" s="47" t="s">
        <v>36</v>
      </c>
      <c r="U61" s="63" t="s">
        <v>127</v>
      </c>
      <c r="V61" s="63">
        <v>23.747</v>
      </c>
      <c r="W61" s="47" t="s">
        <v>36</v>
      </c>
      <c r="X61" s="63" t="s">
        <v>127</v>
      </c>
      <c r="Y61" s="63">
        <v>23.747</v>
      </c>
      <c r="Z61" s="47" t="s">
        <v>36</v>
      </c>
    </row>
    <row r="62" spans="1:26" ht="54" x14ac:dyDescent="0.25">
      <c r="A62" s="35" t="s">
        <v>128</v>
      </c>
      <c r="B62" s="36" t="s">
        <v>129</v>
      </c>
      <c r="C62" s="63" t="s">
        <v>127</v>
      </c>
      <c r="D62" s="63">
        <v>13.446999999999999</v>
      </c>
      <c r="E62" s="63">
        <v>13.807</v>
      </c>
      <c r="F62" s="62"/>
      <c r="G62" s="63" t="s">
        <v>127</v>
      </c>
      <c r="H62" s="63">
        <v>13.807</v>
      </c>
      <c r="I62" s="47" t="s">
        <v>36</v>
      </c>
      <c r="J62" s="62"/>
      <c r="K62" s="63" t="s">
        <v>127</v>
      </c>
      <c r="L62" s="63">
        <v>15</v>
      </c>
      <c r="M62" s="47" t="s">
        <v>36</v>
      </c>
      <c r="N62" s="62"/>
      <c r="O62" s="63" t="s">
        <v>127</v>
      </c>
      <c r="P62" s="63">
        <v>15</v>
      </c>
      <c r="Q62" s="47" t="s">
        <v>36</v>
      </c>
      <c r="R62" s="63" t="s">
        <v>127</v>
      </c>
      <c r="S62" s="63">
        <v>15</v>
      </c>
      <c r="T62" s="47" t="s">
        <v>36</v>
      </c>
      <c r="U62" s="63" t="s">
        <v>127</v>
      </c>
      <c r="V62" s="63">
        <v>15</v>
      </c>
      <c r="W62" s="47" t="s">
        <v>36</v>
      </c>
      <c r="X62" s="63" t="s">
        <v>127</v>
      </c>
      <c r="Y62" s="63">
        <v>15</v>
      </c>
      <c r="Z62" s="47" t="s">
        <v>36</v>
      </c>
    </row>
    <row r="63" spans="1:26" ht="54" x14ac:dyDescent="0.25">
      <c r="A63" s="35" t="s">
        <v>130</v>
      </c>
      <c r="B63" s="36" t="s">
        <v>131</v>
      </c>
      <c r="C63" s="63" t="s">
        <v>127</v>
      </c>
      <c r="D63" s="63">
        <v>10.3</v>
      </c>
      <c r="E63" s="71">
        <v>10.3</v>
      </c>
      <c r="F63" s="62"/>
      <c r="G63" s="63" t="s">
        <v>127</v>
      </c>
      <c r="H63" s="63">
        <v>11.5</v>
      </c>
      <c r="I63" s="47" t="s">
        <v>36</v>
      </c>
      <c r="J63" s="62"/>
      <c r="K63" s="63" t="s">
        <v>127</v>
      </c>
      <c r="L63" s="63">
        <v>11.5</v>
      </c>
      <c r="M63" s="47" t="s">
        <v>36</v>
      </c>
      <c r="N63" s="62"/>
      <c r="O63" s="63" t="s">
        <v>127</v>
      </c>
      <c r="P63" s="63">
        <v>11.5</v>
      </c>
      <c r="Q63" s="47" t="s">
        <v>36</v>
      </c>
      <c r="R63" s="63" t="s">
        <v>127</v>
      </c>
      <c r="S63" s="63">
        <v>11.5</v>
      </c>
      <c r="T63" s="47" t="s">
        <v>36</v>
      </c>
      <c r="U63" s="63" t="s">
        <v>127</v>
      </c>
      <c r="V63" s="63">
        <v>11.5</v>
      </c>
      <c r="W63" s="47" t="s">
        <v>36</v>
      </c>
      <c r="X63" s="63" t="s">
        <v>127</v>
      </c>
      <c r="Y63" s="63">
        <v>11.5</v>
      </c>
      <c r="Z63" s="47" t="s">
        <v>36</v>
      </c>
    </row>
    <row r="64" spans="1:26" ht="27" x14ac:dyDescent="0.25">
      <c r="A64" s="35" t="s">
        <v>132</v>
      </c>
      <c r="B64" s="36" t="s">
        <v>133</v>
      </c>
      <c r="C64" s="63" t="s">
        <v>14</v>
      </c>
      <c r="D64" s="63">
        <v>72.47</v>
      </c>
      <c r="E64" s="63">
        <v>72.849999999999994</v>
      </c>
      <c r="F64" s="62"/>
      <c r="G64" s="63" t="s">
        <v>14</v>
      </c>
      <c r="H64" s="63">
        <v>72.849999999999994</v>
      </c>
      <c r="I64" s="47" t="s">
        <v>36</v>
      </c>
      <c r="J64" s="62"/>
      <c r="K64" s="63" t="s">
        <v>14</v>
      </c>
      <c r="L64" s="63">
        <v>72.849999999999994</v>
      </c>
      <c r="M64" s="47" t="s">
        <v>36</v>
      </c>
      <c r="N64" s="62"/>
      <c r="O64" s="63" t="s">
        <v>14</v>
      </c>
      <c r="P64" s="63">
        <v>72.849999999999994</v>
      </c>
      <c r="Q64" s="47" t="s">
        <v>36</v>
      </c>
      <c r="R64" s="63" t="s">
        <v>14</v>
      </c>
      <c r="S64" s="63">
        <v>72.849999999999994</v>
      </c>
      <c r="T64" s="47" t="s">
        <v>36</v>
      </c>
      <c r="U64" s="63" t="s">
        <v>14</v>
      </c>
      <c r="V64" s="63">
        <v>72.849999999999994</v>
      </c>
      <c r="W64" s="47" t="s">
        <v>36</v>
      </c>
      <c r="X64" s="63" t="s">
        <v>14</v>
      </c>
      <c r="Y64" s="63">
        <v>72.849999999999994</v>
      </c>
      <c r="Z64" s="47" t="s">
        <v>36</v>
      </c>
    </row>
    <row r="65" spans="1:26" ht="67.5" x14ac:dyDescent="0.25">
      <c r="A65" s="35" t="s">
        <v>134</v>
      </c>
      <c r="B65" s="36" t="s">
        <v>135</v>
      </c>
      <c r="C65" s="63" t="s">
        <v>39</v>
      </c>
      <c r="D65" s="63">
        <v>339.58</v>
      </c>
      <c r="E65" s="63">
        <v>347.93</v>
      </c>
      <c r="F65" s="62"/>
      <c r="G65" s="63" t="s">
        <v>39</v>
      </c>
      <c r="H65" s="63">
        <v>0</v>
      </c>
      <c r="I65" s="47" t="s">
        <v>36</v>
      </c>
      <c r="J65" s="62"/>
      <c r="K65" s="63" t="s">
        <v>39</v>
      </c>
      <c r="L65" s="63">
        <v>0</v>
      </c>
      <c r="M65" s="47" t="s">
        <v>36</v>
      </c>
      <c r="N65" s="62"/>
      <c r="O65" s="63" t="s">
        <v>39</v>
      </c>
      <c r="P65" s="63">
        <v>0</v>
      </c>
      <c r="Q65" s="47" t="s">
        <v>36</v>
      </c>
      <c r="R65" s="63" t="s">
        <v>39</v>
      </c>
      <c r="S65" s="63">
        <v>0</v>
      </c>
      <c r="T65" s="47" t="s">
        <v>36</v>
      </c>
      <c r="U65" s="63" t="s">
        <v>39</v>
      </c>
      <c r="V65" s="63">
        <v>0</v>
      </c>
      <c r="W65" s="47" t="s">
        <v>36</v>
      </c>
      <c r="X65" s="63" t="s">
        <v>39</v>
      </c>
      <c r="Y65" s="63">
        <v>0</v>
      </c>
      <c r="Z65" s="47" t="s">
        <v>36</v>
      </c>
    </row>
    <row r="66" spans="1:26" ht="54" x14ac:dyDescent="0.25">
      <c r="A66" s="35" t="s">
        <v>136</v>
      </c>
      <c r="B66" s="36" t="s">
        <v>137</v>
      </c>
      <c r="C66" s="63" t="s">
        <v>39</v>
      </c>
      <c r="D66" s="63">
        <v>0</v>
      </c>
      <c r="E66" s="63">
        <v>0.9</v>
      </c>
      <c r="F66" s="62"/>
      <c r="G66" s="63" t="s">
        <v>39</v>
      </c>
      <c r="H66" s="63">
        <v>0</v>
      </c>
      <c r="I66" s="47" t="s">
        <v>36</v>
      </c>
      <c r="J66" s="62"/>
      <c r="K66" s="63" t="s">
        <v>39</v>
      </c>
      <c r="L66" s="63">
        <v>0</v>
      </c>
      <c r="M66" s="47" t="s">
        <v>36</v>
      </c>
      <c r="N66" s="62"/>
      <c r="O66" s="63" t="s">
        <v>39</v>
      </c>
      <c r="P66" s="63">
        <v>0</v>
      </c>
      <c r="Q66" s="47" t="s">
        <v>36</v>
      </c>
      <c r="R66" s="63" t="s">
        <v>39</v>
      </c>
      <c r="S66" s="63">
        <v>0</v>
      </c>
      <c r="T66" s="47" t="s">
        <v>36</v>
      </c>
      <c r="U66" s="63" t="s">
        <v>39</v>
      </c>
      <c r="V66" s="63">
        <v>0</v>
      </c>
      <c r="W66" s="47" t="s">
        <v>36</v>
      </c>
      <c r="X66" s="63" t="s">
        <v>39</v>
      </c>
      <c r="Y66" s="63">
        <v>0</v>
      </c>
      <c r="Z66" s="47" t="s">
        <v>36</v>
      </c>
    </row>
    <row r="67" spans="1:26" ht="108" x14ac:dyDescent="0.25">
      <c r="A67" s="35" t="s">
        <v>138</v>
      </c>
      <c r="B67" s="36" t="s">
        <v>139</v>
      </c>
      <c r="C67" s="63" t="s">
        <v>14</v>
      </c>
      <c r="D67" s="63">
        <v>6.5</v>
      </c>
      <c r="E67" s="63">
        <v>3.6</v>
      </c>
      <c r="F67" s="62" t="s">
        <v>36</v>
      </c>
      <c r="G67" s="63" t="s">
        <v>14</v>
      </c>
      <c r="H67" s="63">
        <v>3.6</v>
      </c>
      <c r="I67" s="47" t="s">
        <v>36</v>
      </c>
      <c r="J67" s="62" t="s">
        <v>36</v>
      </c>
      <c r="K67" s="63" t="s">
        <v>14</v>
      </c>
      <c r="L67" s="63">
        <v>3.6</v>
      </c>
      <c r="M67" s="47" t="s">
        <v>36</v>
      </c>
      <c r="N67" s="62" t="s">
        <v>36</v>
      </c>
      <c r="O67" s="63" t="s">
        <v>14</v>
      </c>
      <c r="P67" s="63">
        <v>3.6</v>
      </c>
      <c r="Q67" s="47" t="s">
        <v>36</v>
      </c>
      <c r="R67" s="63" t="s">
        <v>14</v>
      </c>
      <c r="S67" s="63">
        <v>3.6</v>
      </c>
      <c r="T67" s="47" t="s">
        <v>36</v>
      </c>
      <c r="U67" s="63" t="s">
        <v>14</v>
      </c>
      <c r="V67" s="63">
        <v>3.6</v>
      </c>
      <c r="W67" s="47" t="s">
        <v>36</v>
      </c>
      <c r="X67" s="63" t="s">
        <v>14</v>
      </c>
      <c r="Y67" s="63">
        <v>3.6</v>
      </c>
      <c r="Z67" s="47" t="s">
        <v>36</v>
      </c>
    </row>
    <row r="68" spans="1:26" ht="36.75" x14ac:dyDescent="0.25">
      <c r="A68" s="72"/>
      <c r="B68" s="73" t="s">
        <v>140</v>
      </c>
      <c r="C68" s="74"/>
      <c r="D68" s="75">
        <v>858.082829436</v>
      </c>
      <c r="E68" s="76"/>
      <c r="F68" s="77"/>
      <c r="G68" s="77"/>
      <c r="H68" s="77"/>
      <c r="I68" s="77"/>
      <c r="J68" s="77"/>
      <c r="K68" s="77"/>
      <c r="L68" s="77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x14ac:dyDescent="0.25">
      <c r="A69" s="78"/>
      <c r="B69" s="79" t="s">
        <v>141</v>
      </c>
      <c r="C69" s="79"/>
      <c r="D69" s="80">
        <v>9794.4113520485553</v>
      </c>
      <c r="E69" s="81"/>
      <c r="F69" s="82"/>
      <c r="G69" s="82"/>
      <c r="H69" s="82"/>
      <c r="I69" s="82"/>
      <c r="J69" s="82"/>
      <c r="K69" s="82"/>
      <c r="L69" s="82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x14ac:dyDescent="0.25">
      <c r="A70" s="78"/>
      <c r="B70" s="83" t="s">
        <v>142</v>
      </c>
      <c r="C70" s="83"/>
      <c r="D70" s="84">
        <v>8936.3285226125554</v>
      </c>
      <c r="E70" s="85"/>
      <c r="F70" s="86"/>
      <c r="G70" s="86"/>
      <c r="H70" s="86"/>
      <c r="I70" s="86"/>
      <c r="J70" s="86"/>
      <c r="K70" s="86"/>
      <c r="L70" s="86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x14ac:dyDescent="0.25">
      <c r="A71" s="78"/>
      <c r="B71" s="83" t="s">
        <v>143</v>
      </c>
      <c r="C71" s="83"/>
      <c r="D71" s="84">
        <v>0</v>
      </c>
      <c r="E71" s="85"/>
      <c r="F71" s="86"/>
      <c r="G71" s="86"/>
      <c r="H71" s="86"/>
      <c r="I71" s="86"/>
      <c r="J71" s="86"/>
      <c r="K71" s="86"/>
      <c r="L71" s="86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x14ac:dyDescent="0.25">
      <c r="A72" s="83"/>
      <c r="B72" s="83" t="s">
        <v>144</v>
      </c>
      <c r="C72" s="83"/>
      <c r="D72" s="84">
        <v>9794.4113520485553</v>
      </c>
      <c r="E72" s="85"/>
      <c r="F72" s="86"/>
      <c r="G72" s="86"/>
      <c r="H72" s="86"/>
      <c r="I72" s="86"/>
      <c r="J72" s="86"/>
      <c r="K72" s="86"/>
      <c r="L72" s="86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x14ac:dyDescent="0.25">
      <c r="A73" s="83"/>
      <c r="B73" s="83" t="s">
        <v>145</v>
      </c>
      <c r="C73" s="83"/>
      <c r="D73" s="84">
        <v>9651.5</v>
      </c>
      <c r="E73" s="87"/>
      <c r="F73" s="86"/>
      <c r="G73" s="86"/>
      <c r="H73" s="86"/>
      <c r="I73" s="86"/>
      <c r="J73" s="86"/>
      <c r="K73" s="86"/>
      <c r="L73" s="86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x14ac:dyDescent="0.25">
      <c r="A74" s="83"/>
      <c r="B74" s="83" t="s">
        <v>146</v>
      </c>
      <c r="C74" s="83"/>
      <c r="D74" s="84">
        <v>1.6640517241379311</v>
      </c>
      <c r="E74" s="87"/>
      <c r="F74" s="86"/>
      <c r="G74" s="86"/>
      <c r="H74" s="86"/>
      <c r="I74" s="86"/>
      <c r="J74" s="86"/>
      <c r="K74" s="86"/>
      <c r="L74" s="86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x14ac:dyDescent="0.25">
      <c r="A75" s="83"/>
      <c r="B75" s="88" t="s">
        <v>147</v>
      </c>
      <c r="C75" s="88"/>
      <c r="D75" s="89">
        <v>8.8906680768377974E-2</v>
      </c>
      <c r="E75" s="90"/>
      <c r="F75" s="91"/>
      <c r="G75" s="91"/>
      <c r="H75" s="91"/>
      <c r="I75" s="91"/>
      <c r="J75" s="91"/>
      <c r="K75" s="91"/>
      <c r="L75" s="91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x14ac:dyDescent="0.25">
      <c r="A76" s="83"/>
      <c r="B76" s="88" t="s">
        <v>148</v>
      </c>
      <c r="C76" s="88"/>
      <c r="D76" s="89">
        <v>447.51856733109548</v>
      </c>
      <c r="E76" s="90"/>
      <c r="F76" s="91"/>
      <c r="G76" s="91"/>
      <c r="H76" s="91"/>
      <c r="I76" s="91"/>
      <c r="J76" s="91"/>
      <c r="K76" s="91"/>
      <c r="L76" s="91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x14ac:dyDescent="0.25">
      <c r="A77" s="83"/>
      <c r="B77" s="88" t="s">
        <v>149</v>
      </c>
      <c r="C77" s="88"/>
      <c r="D77" s="89">
        <v>1.014807164901679</v>
      </c>
      <c r="E77" s="90"/>
      <c r="F77" s="91"/>
      <c r="G77" s="91"/>
      <c r="H77" s="91"/>
      <c r="I77" s="91"/>
      <c r="J77" s="91"/>
      <c r="K77" s="91"/>
      <c r="L77" s="91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</sheetData>
  <mergeCells count="16">
    <mergeCell ref="S15:T15"/>
    <mergeCell ref="V15:W15"/>
    <mergeCell ref="Y15:Z15"/>
    <mergeCell ref="A15:A16"/>
    <mergeCell ref="B15:B16"/>
    <mergeCell ref="D15:E15"/>
    <mergeCell ref="H15:I15"/>
    <mergeCell ref="L15:M15"/>
    <mergeCell ref="P15:Q15"/>
    <mergeCell ref="C1:L1"/>
    <mergeCell ref="C3:L3"/>
    <mergeCell ref="C4:C6"/>
    <mergeCell ref="D4:D6"/>
    <mergeCell ref="E4:E6"/>
    <mergeCell ref="F4:F6"/>
    <mergeCell ref="H4:P5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ООО Промсети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Юлия</cp:lastModifiedBy>
  <dcterms:created xsi:type="dcterms:W3CDTF">2019-05-23T11:25:33Z</dcterms:created>
  <dcterms:modified xsi:type="dcterms:W3CDTF">2019-05-23T11:27:23Z</dcterms:modified>
</cp:coreProperties>
</file>